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gas\11 thru 19\19docs\1905702\"/>
    </mc:Choice>
  </mc:AlternateContent>
  <bookViews>
    <workbookView xWindow="0" yWindow="0" windowWidth="21555" windowHeight="11520"/>
  </bookViews>
  <sheets>
    <sheet name="Table 1" sheetId="1" r:id="rId1"/>
    <sheet name="Table 2 " sheetId="3" r:id="rId2"/>
    <sheet name="Table 3" sheetId="6" r:id="rId3"/>
    <sheet name="Table 4" sheetId="4" r:id="rId4"/>
    <sheet name="Table 5" sheetId="5" r:id="rId5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'Table 1'!$B$1:$S$25</definedName>
    <definedName name="_xlnm.Print_Area" localSheetId="1">'Table 2 '!$B$1:$R$25</definedName>
    <definedName name="_xlnm.Print_Area" localSheetId="3">'Table 4'!$B$1:$V$22</definedName>
    <definedName name="_xlnm.Print_Area" localSheetId="4">'Table 5'!$B$1:$W$22</definedName>
  </definedNames>
  <calcPr calcId="162913" iterate="1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" i="6" l="1"/>
  <c r="R16" i="6"/>
  <c r="M17" i="6"/>
  <c r="M16" i="6"/>
  <c r="H17" i="6"/>
  <c r="H16" i="6"/>
  <c r="R14" i="6"/>
  <c r="M14" i="6" l="1"/>
  <c r="H14" i="6"/>
  <c r="U18" i="5" l="1"/>
  <c r="U14" i="5"/>
  <c r="P19" i="5"/>
  <c r="P18" i="5"/>
  <c r="P17" i="5"/>
  <c r="U17" i="5" s="1"/>
  <c r="P16" i="5"/>
  <c r="P15" i="5"/>
  <c r="P14" i="5"/>
  <c r="F20" i="5"/>
  <c r="H18" i="5" s="1"/>
  <c r="S15" i="5" l="1"/>
  <c r="S19" i="5"/>
  <c r="H19" i="5"/>
  <c r="J18" i="5"/>
  <c r="U15" i="5"/>
  <c r="U19" i="5"/>
  <c r="H16" i="5"/>
  <c r="H20" i="5"/>
  <c r="J17" i="5"/>
  <c r="H15" i="5"/>
  <c r="J14" i="5"/>
  <c r="J15" i="5"/>
  <c r="J19" i="5"/>
  <c r="U16" i="5"/>
  <c r="H17" i="5"/>
  <c r="J16" i="5"/>
  <c r="H14" i="5"/>
  <c r="P20" i="5"/>
  <c r="S18" i="5" s="1"/>
  <c r="N17" i="5" l="1"/>
  <c r="N15" i="5"/>
  <c r="N18" i="5"/>
  <c r="N14" i="5"/>
  <c r="N19" i="5"/>
  <c r="N16" i="5"/>
  <c r="S20" i="5"/>
  <c r="U20" i="5"/>
  <c r="S17" i="5"/>
  <c r="S16" i="5"/>
  <c r="S14" i="5"/>
  <c r="N20" i="5" l="1"/>
  <c r="R19" i="4" l="1"/>
  <c r="R18" i="4"/>
  <c r="R17" i="4"/>
  <c r="R15" i="4"/>
  <c r="R14" i="4"/>
  <c r="I20" i="4"/>
  <c r="K14" i="4"/>
  <c r="N20" i="4"/>
  <c r="F20" i="4"/>
  <c r="K19" i="4"/>
  <c r="K18" i="4"/>
  <c r="K17" i="4"/>
  <c r="K15" i="4"/>
  <c r="H32" i="1"/>
  <c r="W18" i="4" l="1"/>
  <c r="W17" i="4"/>
  <c r="W16" i="4"/>
  <c r="W15" i="4"/>
  <c r="W14" i="4"/>
  <c r="W20" i="4"/>
  <c r="W19" i="4"/>
  <c r="R20" i="4"/>
  <c r="X19" i="4"/>
  <c r="X18" i="4"/>
  <c r="X17" i="4"/>
  <c r="X20" i="4"/>
  <c r="X16" i="4"/>
  <c r="X15" i="4"/>
  <c r="X14" i="4"/>
  <c r="K20" i="4"/>
  <c r="P17" i="3" l="1"/>
  <c r="P15" i="3"/>
  <c r="P14" i="3"/>
  <c r="W19" i="3" l="1"/>
  <c r="U19" i="3"/>
  <c r="H19" i="3"/>
  <c r="J19" i="3" s="1"/>
  <c r="L19" i="3"/>
  <c r="F19" i="3"/>
  <c r="N18" i="3"/>
  <c r="P18" i="3" s="1"/>
  <c r="H18" i="3"/>
  <c r="J18" i="3" s="1"/>
  <c r="N17" i="3"/>
  <c r="H17" i="3"/>
  <c r="J17" i="3" s="1"/>
  <c r="N16" i="3"/>
  <c r="P16" i="3" s="1"/>
  <c r="H16" i="3"/>
  <c r="J16" i="3" s="1"/>
  <c r="N15" i="3"/>
  <c r="H15" i="3"/>
  <c r="J15" i="3" s="1"/>
  <c r="N14" i="3"/>
  <c r="H14" i="3"/>
  <c r="J14" i="3" s="1"/>
  <c r="N13" i="3"/>
  <c r="P13" i="3" s="1"/>
  <c r="H13" i="3"/>
  <c r="J13" i="3" s="1"/>
  <c r="O18" i="1"/>
  <c r="Q18" i="1" s="1"/>
  <c r="O17" i="1"/>
  <c r="Q17" i="1" s="1"/>
  <c r="O16" i="1"/>
  <c r="Q16" i="1" s="1"/>
  <c r="O15" i="1"/>
  <c r="Q15" i="1" s="1"/>
  <c r="O14" i="1"/>
  <c r="Q14" i="1" s="1"/>
  <c r="O13" i="1"/>
  <c r="Q13" i="1" s="1"/>
  <c r="M19" i="1"/>
  <c r="N19" i="3" l="1"/>
  <c r="P19" i="3" s="1"/>
  <c r="X19" i="1" l="1"/>
  <c r="H18" i="1"/>
  <c r="J18" i="1" s="1"/>
  <c r="H17" i="1"/>
  <c r="J17" i="1" s="1"/>
  <c r="H16" i="1"/>
  <c r="J16" i="1" s="1"/>
  <c r="H15" i="1"/>
  <c r="J15" i="1" s="1"/>
  <c r="H14" i="1"/>
  <c r="J14" i="1" s="1"/>
  <c r="H13" i="1"/>
  <c r="J13" i="1" s="1"/>
  <c r="V19" i="1" l="1"/>
  <c r="O19" i="1" s="1"/>
  <c r="Q19" i="1" s="1"/>
  <c r="F19" i="1"/>
  <c r="H19" i="1" l="1"/>
  <c r="J19" i="1" s="1"/>
  <c r="J20" i="5" l="1"/>
  <c r="L20" i="5" l="1"/>
  <c r="L19" i="5"/>
  <c r="L17" i="5"/>
  <c r="L15" i="5"/>
  <c r="L16" i="5"/>
  <c r="L18" i="5"/>
  <c r="L14" i="5"/>
</calcChain>
</file>

<file path=xl/sharedStrings.xml><?xml version="1.0" encoding="utf-8"?>
<sst xmlns="http://schemas.openxmlformats.org/spreadsheetml/2006/main" count="193" uniqueCount="85">
  <si>
    <t>Present</t>
  </si>
  <si>
    <t>Non-Gas</t>
  </si>
  <si>
    <t>(1)</t>
  </si>
  <si>
    <t>Incr./Decr.</t>
  </si>
  <si>
    <t>Percent</t>
  </si>
  <si>
    <t>(2)</t>
  </si>
  <si>
    <t>(3)</t>
  </si>
  <si>
    <t>(4)</t>
  </si>
  <si>
    <t>(5)</t>
  </si>
  <si>
    <t>GS</t>
  </si>
  <si>
    <t>FS</t>
  </si>
  <si>
    <t>IS</t>
  </si>
  <si>
    <t>TS</t>
  </si>
  <si>
    <t>TBF</t>
  </si>
  <si>
    <t>NGV</t>
  </si>
  <si>
    <t>Total</t>
  </si>
  <si>
    <t>FEA COSS</t>
  </si>
  <si>
    <t>DEU COSS</t>
  </si>
  <si>
    <t>TABLE 1</t>
  </si>
  <si>
    <t>Sources:</t>
  </si>
  <si>
    <t>TABLE 2</t>
  </si>
  <si>
    <t>Class Revenue Allocation Comparison</t>
  </si>
  <si>
    <t>FEA Class Revenue</t>
  </si>
  <si>
    <t>DEU Class Revenue</t>
  </si>
  <si>
    <t>Class Cost of Service Study Comparison</t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</si>
  <si>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>DEU Exhibit 4.18</t>
    </r>
  </si>
  <si>
    <t xml:space="preserve">      Revenues   </t>
  </si>
  <si>
    <t xml:space="preserve">  Incr./Decr.  </t>
  </si>
  <si>
    <t>__________________</t>
  </si>
  <si>
    <t>Rate</t>
  </si>
  <si>
    <t>Class</t>
  </si>
  <si>
    <t>(6)</t>
  </si>
  <si>
    <t>Proposed</t>
  </si>
  <si>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FEA Cost of Service Workpaper - Surrebuttal</t>
    </r>
  </si>
  <si>
    <t>Design Day</t>
  </si>
  <si>
    <t>P&amp;A</t>
  </si>
  <si>
    <t>Per Unit</t>
  </si>
  <si>
    <t>Cost</t>
  </si>
  <si>
    <t>Demand Allocation</t>
  </si>
  <si>
    <t>TABLE 3</t>
  </si>
  <si>
    <t>Capacity</t>
  </si>
  <si>
    <t xml:space="preserve">P&amp;A </t>
  </si>
  <si>
    <t xml:space="preserve">Design Day </t>
  </si>
  <si>
    <t>TABLE 4</t>
  </si>
  <si>
    <t>Excess/</t>
  </si>
  <si>
    <t>(Shortfall)</t>
  </si>
  <si>
    <t>in</t>
  </si>
  <si>
    <t>Design Day Capacity</t>
  </si>
  <si>
    <t xml:space="preserve">Allocation of </t>
  </si>
  <si>
    <t>Implied</t>
  </si>
  <si>
    <t xml:space="preserve">% of </t>
  </si>
  <si>
    <t>(7)</t>
  </si>
  <si>
    <t>(8)</t>
  </si>
  <si>
    <t>Day</t>
  </si>
  <si>
    <t>System</t>
  </si>
  <si>
    <t xml:space="preserve">Allocation </t>
  </si>
  <si>
    <t>of Costs</t>
  </si>
  <si>
    <t>Allocated Gross Plant Cost - Feeder Mains</t>
  </si>
  <si>
    <t>Per Unit Cost of Design Day Capacity</t>
  </si>
  <si>
    <t>CCOS</t>
  </si>
  <si>
    <t>Demand (Dth)</t>
  </si>
  <si>
    <t>Customers</t>
  </si>
  <si>
    <t>Design</t>
  </si>
  <si>
    <t xml:space="preserve">as % of </t>
  </si>
  <si>
    <t>DDD</t>
  </si>
  <si>
    <t xml:space="preserve">Demand  </t>
  </si>
  <si>
    <t>(DDD)</t>
  </si>
  <si>
    <t>Revenue</t>
  </si>
  <si>
    <t>Increase</t>
  </si>
  <si>
    <t>($)</t>
  </si>
  <si>
    <t>TABLE 5</t>
  </si>
  <si>
    <t>Company Proposed Class Cost of Service Study</t>
  </si>
  <si>
    <t>GS Class</t>
  </si>
  <si>
    <t>TS Class</t>
  </si>
  <si>
    <t xml:space="preserve">    (Dth)    </t>
  </si>
  <si>
    <t xml:space="preserve">       of Capacity       </t>
  </si>
  <si>
    <t xml:space="preserve"> Capacity </t>
  </si>
  <si>
    <t xml:space="preserve">          Design Day Demand Allocation         </t>
  </si>
  <si>
    <t xml:space="preserve">       Peak &amp; Average Allocation        </t>
  </si>
  <si>
    <t xml:space="preserve">    Capacity    </t>
  </si>
  <si>
    <t xml:space="preserve">  Design  </t>
  </si>
  <si>
    <r>
      <t xml:space="preserve">                           DEU Proposed</t>
    </r>
    <r>
      <rPr>
        <b/>
        <u/>
        <vertAlign val="superscript"/>
        <sz val="11"/>
        <color theme="1"/>
        <rFont val="Arial"/>
        <family val="2"/>
      </rPr>
      <t xml:space="preserve">1                         </t>
    </r>
  </si>
  <si>
    <r>
      <t xml:space="preserve">                        FEA Proposed</t>
    </r>
    <r>
      <rPr>
        <b/>
        <u/>
        <vertAlign val="superscript"/>
        <sz val="11"/>
        <color theme="1"/>
        <rFont val="Arial"/>
        <family val="2"/>
      </rPr>
      <t xml:space="preserve">2                            </t>
    </r>
  </si>
  <si>
    <r>
      <t xml:space="preserve">                            DEU Proposed</t>
    </r>
    <r>
      <rPr>
        <b/>
        <u/>
        <vertAlign val="superscript"/>
        <sz val="11"/>
        <color theme="1"/>
        <rFont val="Arial"/>
        <family val="2"/>
      </rPr>
      <t xml:space="preserve">1                                 </t>
    </r>
  </si>
  <si>
    <r>
      <rPr>
        <b/>
        <u/>
        <sz val="11"/>
        <color theme="1"/>
        <rFont val="Arial"/>
        <family val="2"/>
      </rPr>
      <t xml:space="preserve">                           FEA Proposed</t>
    </r>
    <r>
      <rPr>
        <b/>
        <u/>
        <vertAlign val="superscript"/>
        <sz val="11"/>
        <color theme="1"/>
        <rFont val="Arial"/>
        <family val="2"/>
      </rPr>
      <t xml:space="preserve">2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</si>
</sst>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u/>
      <vertAlign val="superscript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164" fontId="0" fillId="0" borderId="0" xfId="1" applyNumberFormat="1" applyFont="1"/>
    <xf numFmtId="165" fontId="0" fillId="0" borderId="0" xfId="2" applyNumberFormat="1" applyFont="1"/>
    <xf numFmtId="165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Border="1"/>
    <xf numFmtId="165" fontId="0" fillId="0" borderId="0" xfId="0" applyNumberFormat="1" applyBorder="1"/>
    <xf numFmtId="166" fontId="0" fillId="0" borderId="0" xfId="3" applyNumberFormat="1" applyFont="1" applyBorder="1"/>
    <xf numFmtId="165" fontId="0" fillId="0" borderId="0" xfId="2" applyNumberFormat="1" applyFont="1" applyBorder="1"/>
    <xf numFmtId="0" fontId="0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165" fontId="0" fillId="0" borderId="7" xfId="0" applyNumberFormat="1" applyBorder="1"/>
    <xf numFmtId="165" fontId="0" fillId="0" borderId="7" xfId="2" applyNumberFormat="1" applyFont="1" applyBorder="1"/>
    <xf numFmtId="10" fontId="0" fillId="0" borderId="0" xfId="3" applyNumberFormat="1" applyFont="1" applyBorder="1"/>
    <xf numFmtId="10" fontId="0" fillId="0" borderId="7" xfId="3" applyNumberFormat="1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0" fillId="0" borderId="0" xfId="3" applyFont="1"/>
    <xf numFmtId="166" fontId="0" fillId="0" borderId="0" xfId="3" applyNumberFormat="1" applyFont="1"/>
    <xf numFmtId="10" fontId="0" fillId="0" borderId="0" xfId="3" applyNumberFormat="1" applyFont="1"/>
    <xf numFmtId="0" fontId="2" fillId="0" borderId="0" xfId="0" applyFont="1" applyBorder="1" applyAlignment="1">
      <alignment vertical="center"/>
    </xf>
    <xf numFmtId="37" fontId="0" fillId="0" borderId="0" xfId="0" applyNumberFormat="1" applyBorder="1"/>
    <xf numFmtId="37" fontId="0" fillId="0" borderId="7" xfId="0" applyNumberFormat="1" applyBorder="1"/>
    <xf numFmtId="166" fontId="0" fillId="0" borderId="7" xfId="3" applyNumberFormat="1" applyFont="1" applyBorder="1"/>
    <xf numFmtId="37" fontId="0" fillId="0" borderId="0" xfId="0" applyNumberFormat="1" applyBorder="1" applyAlignment="1">
      <alignment horizontal="center"/>
    </xf>
    <xf numFmtId="37" fontId="0" fillId="0" borderId="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9" fontId="0" fillId="0" borderId="0" xfId="3" applyFont="1" applyBorder="1"/>
    <xf numFmtId="0" fontId="2" fillId="0" borderId="7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quotePrefix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165" fontId="0" fillId="0" borderId="0" xfId="2" applyNumberFormat="1" applyFont="1" applyBorder="1" applyAlignment="1"/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X32"/>
  <sheetViews>
    <sheetView showGridLines="0" tabSelected="1" workbookViewId="0">
      <selection activeCell="H29" sqref="H29"/>
    </sheetView>
  </sheetViews>
  <sheetFormatPr defaultRowHeight="14.25" x14ac:dyDescent="0.2"/>
  <cols>
    <col min="3" max="3" width="1.625" customWidth="1"/>
    <col min="4" max="4" width="5.375" customWidth="1"/>
    <col min="5" max="5" width="2.125" customWidth="1"/>
    <col min="6" max="6" width="13.5" customWidth="1"/>
    <col min="7" max="7" width="1.125" customWidth="1"/>
    <col min="8" max="8" width="11.875" customWidth="1"/>
    <col min="9" max="9" width="1.375" customWidth="1"/>
    <col min="10" max="10" width="8" customWidth="1"/>
    <col min="11" max="11" width="2.125" customWidth="1"/>
    <col min="12" max="12" width="1.5" customWidth="1"/>
    <col min="13" max="13" width="14" customWidth="1"/>
    <col min="14" max="14" width="1.375" customWidth="1"/>
    <col min="15" max="15" width="11.875" customWidth="1"/>
    <col min="16" max="16" width="1.375" customWidth="1"/>
    <col min="17" max="17" width="8.5" customWidth="1"/>
    <col min="18" max="18" width="2.125" customWidth="1"/>
    <col min="22" max="22" width="16.375" customWidth="1"/>
    <col min="24" max="24" width="13.125" customWidth="1"/>
  </cols>
  <sheetData>
    <row r="2" spans="3:24" ht="8.25" customHeight="1" x14ac:dyDescent="0.2"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3:24" ht="15" x14ac:dyDescent="0.25">
      <c r="C3" s="7"/>
      <c r="D3" s="67" t="s">
        <v>18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8"/>
    </row>
    <row r="4" spans="3:24" x14ac:dyDescent="0.2">
      <c r="C4" s="7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8"/>
    </row>
    <row r="5" spans="3:24" ht="15" x14ac:dyDescent="0.25">
      <c r="C5" s="7"/>
      <c r="D5" s="68" t="s">
        <v>24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8"/>
    </row>
    <row r="6" spans="3:24" x14ac:dyDescent="0.2">
      <c r="C6" s="7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/>
    </row>
    <row r="7" spans="3:24" ht="17.25" x14ac:dyDescent="0.2">
      <c r="C7" s="7"/>
      <c r="D7" s="9"/>
      <c r="E7" s="9"/>
      <c r="F7" s="69" t="s">
        <v>83</v>
      </c>
      <c r="G7" s="69"/>
      <c r="H7" s="69"/>
      <c r="I7" s="69"/>
      <c r="J7" s="69"/>
      <c r="K7" s="69"/>
      <c r="L7" s="9"/>
      <c r="M7" s="69" t="s">
        <v>84</v>
      </c>
      <c r="N7" s="70"/>
      <c r="O7" s="70"/>
      <c r="P7" s="70"/>
      <c r="Q7" s="70"/>
      <c r="R7" s="8"/>
    </row>
    <row r="8" spans="3:24" ht="15" x14ac:dyDescent="0.2">
      <c r="C8" s="7"/>
      <c r="D8" s="10"/>
      <c r="E8" s="10"/>
      <c r="F8" s="30" t="s">
        <v>0</v>
      </c>
      <c r="G8" s="30"/>
      <c r="H8" s="66"/>
      <c r="I8" s="66"/>
      <c r="J8" s="66"/>
      <c r="K8" s="30"/>
      <c r="L8" s="31"/>
      <c r="M8" s="30" t="s">
        <v>0</v>
      </c>
      <c r="N8" s="30"/>
      <c r="O8" s="66"/>
      <c r="P8" s="66"/>
      <c r="Q8" s="66"/>
      <c r="R8" s="8"/>
    </row>
    <row r="9" spans="3:24" ht="15" x14ac:dyDescent="0.2">
      <c r="C9" s="7"/>
      <c r="D9" s="11" t="s">
        <v>29</v>
      </c>
      <c r="E9" s="10"/>
      <c r="F9" s="30" t="s">
        <v>1</v>
      </c>
      <c r="G9" s="30"/>
      <c r="H9" s="30" t="s">
        <v>59</v>
      </c>
      <c r="I9" s="30"/>
      <c r="J9" s="66" t="s">
        <v>4</v>
      </c>
      <c r="K9" s="66"/>
      <c r="L9" s="31"/>
      <c r="M9" s="30" t="s">
        <v>1</v>
      </c>
      <c r="N9" s="30"/>
      <c r="O9" s="30" t="s">
        <v>59</v>
      </c>
      <c r="P9" s="30"/>
      <c r="Q9" s="30" t="s">
        <v>4</v>
      </c>
      <c r="R9" s="8"/>
    </row>
    <row r="10" spans="3:24" ht="15" x14ac:dyDescent="0.2">
      <c r="C10" s="7"/>
      <c r="D10" s="12" t="s">
        <v>30</v>
      </c>
      <c r="E10" s="22"/>
      <c r="F10" s="12" t="s">
        <v>26</v>
      </c>
      <c r="G10" s="12"/>
      <c r="H10" s="12" t="s">
        <v>27</v>
      </c>
      <c r="I10" s="12"/>
      <c r="J10" s="71" t="s">
        <v>3</v>
      </c>
      <c r="K10" s="71"/>
      <c r="L10" s="12"/>
      <c r="M10" s="12" t="s">
        <v>26</v>
      </c>
      <c r="N10" s="12"/>
      <c r="O10" s="12" t="s">
        <v>27</v>
      </c>
      <c r="P10" s="12"/>
      <c r="Q10" s="12" t="s">
        <v>3</v>
      </c>
      <c r="R10" s="8"/>
    </row>
    <row r="11" spans="3:24" ht="15" x14ac:dyDescent="0.2">
      <c r="C11" s="7"/>
      <c r="D11" s="10"/>
      <c r="E11" s="10"/>
      <c r="F11" s="13" t="s">
        <v>2</v>
      </c>
      <c r="G11" s="13"/>
      <c r="H11" s="13" t="s">
        <v>5</v>
      </c>
      <c r="I11" s="10"/>
      <c r="J11" s="65" t="s">
        <v>6</v>
      </c>
      <c r="K11" s="65"/>
      <c r="L11" s="32"/>
      <c r="M11" s="25" t="s">
        <v>7</v>
      </c>
      <c r="N11" s="25"/>
      <c r="O11" s="65" t="s">
        <v>8</v>
      </c>
      <c r="P11" s="65"/>
      <c r="Q11" s="25" t="s">
        <v>31</v>
      </c>
      <c r="R11" s="8"/>
      <c r="V11" t="s">
        <v>16</v>
      </c>
      <c r="X11" t="s">
        <v>17</v>
      </c>
    </row>
    <row r="12" spans="3:24" ht="15" x14ac:dyDescent="0.2">
      <c r="C12" s="7"/>
      <c r="D12" s="10"/>
      <c r="E12" s="10"/>
      <c r="F12" s="13"/>
      <c r="G12" s="13"/>
      <c r="H12" s="13"/>
      <c r="I12" s="10"/>
      <c r="J12" s="13"/>
      <c r="K12" s="13"/>
      <c r="L12" s="32"/>
      <c r="M12" s="10"/>
      <c r="N12" s="24"/>
      <c r="O12" s="13"/>
      <c r="P12" s="10"/>
      <c r="Q12" s="13"/>
      <c r="R12" s="8"/>
    </row>
    <row r="13" spans="3:24" ht="15" x14ac:dyDescent="0.25">
      <c r="C13" s="7"/>
      <c r="D13" s="14" t="s">
        <v>9</v>
      </c>
      <c r="E13" s="9"/>
      <c r="F13" s="15">
        <v>352982533.96437413</v>
      </c>
      <c r="G13" s="15"/>
      <c r="H13" s="15">
        <f t="shared" ref="H13:H19" si="0">X13-F13</f>
        <v>3273048.4585604072</v>
      </c>
      <c r="I13" s="9"/>
      <c r="J13" s="28">
        <f t="shared" ref="J13:J19" si="1">H13/F13</f>
        <v>9.2725507457849174E-3</v>
      </c>
      <c r="K13" s="16"/>
      <c r="L13" s="16"/>
      <c r="M13" s="15">
        <v>353297375.12575728</v>
      </c>
      <c r="N13" s="9"/>
      <c r="O13" s="17">
        <f t="shared" ref="O13:O19" si="2">V13-M13</f>
        <v>13268052.874242723</v>
      </c>
      <c r="P13" s="9"/>
      <c r="Q13" s="28">
        <f t="shared" ref="Q13:Q19" si="3">O13/M13</f>
        <v>3.7554914948122436E-2</v>
      </c>
      <c r="R13" s="8"/>
      <c r="V13" s="2">
        <v>366565428</v>
      </c>
      <c r="X13" s="2">
        <v>356255582.42293453</v>
      </c>
    </row>
    <row r="14" spans="3:24" ht="15" x14ac:dyDescent="0.25">
      <c r="C14" s="7"/>
      <c r="D14" s="14" t="s">
        <v>10</v>
      </c>
      <c r="E14" s="9"/>
      <c r="F14" s="15">
        <v>2733561.4280799371</v>
      </c>
      <c r="G14" s="15"/>
      <c r="H14" s="15">
        <f t="shared" si="0"/>
        <v>166751.56522053247</v>
      </c>
      <c r="I14" s="9"/>
      <c r="J14" s="28">
        <f t="shared" si="1"/>
        <v>6.1001579663662195E-2</v>
      </c>
      <c r="K14" s="16"/>
      <c r="L14" s="16"/>
      <c r="M14" s="15">
        <v>2723532.7380326916</v>
      </c>
      <c r="N14" s="9"/>
      <c r="O14" s="17">
        <f t="shared" si="2"/>
        <v>-180974.73803269165</v>
      </c>
      <c r="P14" s="9"/>
      <c r="Q14" s="28">
        <f t="shared" si="3"/>
        <v>-6.6448526762860352E-2</v>
      </c>
      <c r="R14" s="8"/>
      <c r="V14" s="1">
        <v>2542558</v>
      </c>
      <c r="X14" s="1">
        <v>2900312.9933004696</v>
      </c>
    </row>
    <row r="15" spans="3:24" ht="15" x14ac:dyDescent="0.25">
      <c r="C15" s="7"/>
      <c r="D15" s="14" t="s">
        <v>11</v>
      </c>
      <c r="E15" s="9"/>
      <c r="F15" s="15">
        <v>189004.79321773298</v>
      </c>
      <c r="G15" s="15"/>
      <c r="H15" s="15">
        <f t="shared" si="0"/>
        <v>-32815.079403431271</v>
      </c>
      <c r="I15" s="9"/>
      <c r="J15" s="28">
        <f t="shared" si="1"/>
        <v>-0.1736203555728261</v>
      </c>
      <c r="K15" s="16"/>
      <c r="L15" s="16"/>
      <c r="M15" s="15">
        <v>187405.19890815573</v>
      </c>
      <c r="N15" s="9"/>
      <c r="O15" s="17">
        <f t="shared" si="2"/>
        <v>-87029.198908155726</v>
      </c>
      <c r="P15" s="9"/>
      <c r="Q15" s="28">
        <f t="shared" si="3"/>
        <v>-0.46439052606436676</v>
      </c>
      <c r="R15" s="8"/>
      <c r="V15" s="1">
        <v>100376</v>
      </c>
      <c r="X15" s="1">
        <v>156189.71381430171</v>
      </c>
    </row>
    <row r="16" spans="3:24" ht="15" x14ac:dyDescent="0.25">
      <c r="C16" s="7"/>
      <c r="D16" s="14" t="s">
        <v>12</v>
      </c>
      <c r="E16" s="9"/>
      <c r="F16" s="15">
        <v>28974801.482594129</v>
      </c>
      <c r="G16" s="15"/>
      <c r="H16" s="15">
        <f t="shared" si="0"/>
        <v>12285096.285842624</v>
      </c>
      <c r="I16" s="9"/>
      <c r="J16" s="28">
        <f t="shared" si="1"/>
        <v>0.42399242297561834</v>
      </c>
      <c r="K16" s="16"/>
      <c r="L16" s="16"/>
      <c r="M16" s="15">
        <v>28617225.737482369</v>
      </c>
      <c r="N16" s="9"/>
      <c r="O16" s="17">
        <f t="shared" si="2"/>
        <v>828399.26251763105</v>
      </c>
      <c r="P16" s="9"/>
      <c r="Q16" s="28">
        <f t="shared" si="3"/>
        <v>2.8947574098093211E-2</v>
      </c>
      <c r="R16" s="8"/>
      <c r="V16" s="1">
        <v>29445625</v>
      </c>
      <c r="X16" s="1">
        <v>41259897.768436752</v>
      </c>
    </row>
    <row r="17" spans="3:24" ht="15" x14ac:dyDescent="0.25">
      <c r="C17" s="7"/>
      <c r="D17" s="14" t="s">
        <v>13</v>
      </c>
      <c r="E17" s="9"/>
      <c r="F17" s="15">
        <v>1597517.8881798305</v>
      </c>
      <c r="G17" s="15"/>
      <c r="H17" s="15">
        <f t="shared" si="0"/>
        <v>3351430.4364697756</v>
      </c>
      <c r="I17" s="9"/>
      <c r="J17" s="28">
        <f t="shared" si="1"/>
        <v>2.0978985345123782</v>
      </c>
      <c r="K17" s="16"/>
      <c r="L17" s="16"/>
      <c r="M17" s="15">
        <v>1654052.6584994134</v>
      </c>
      <c r="N17" s="9"/>
      <c r="O17" s="17">
        <f t="shared" si="2"/>
        <v>5289761.3415005868</v>
      </c>
      <c r="P17" s="9"/>
      <c r="Q17" s="28">
        <f t="shared" si="3"/>
        <v>3.1980610256384185</v>
      </c>
      <c r="R17" s="8"/>
      <c r="V17" s="1">
        <v>6943814</v>
      </c>
      <c r="X17" s="1">
        <v>4948948.3246496059</v>
      </c>
    </row>
    <row r="18" spans="3:24" ht="15" x14ac:dyDescent="0.25">
      <c r="C18" s="7"/>
      <c r="D18" s="14" t="s">
        <v>14</v>
      </c>
      <c r="E18" s="9"/>
      <c r="F18" s="26">
        <v>2649352.9237014391</v>
      </c>
      <c r="G18" s="15"/>
      <c r="H18" s="26">
        <f t="shared" si="0"/>
        <v>206227.96727133775</v>
      </c>
      <c r="I18" s="9"/>
      <c r="J18" s="29">
        <f t="shared" si="1"/>
        <v>7.7840881607881246E-2</v>
      </c>
      <c r="K18" s="16"/>
      <c r="L18" s="16"/>
      <c r="M18" s="26">
        <v>2647181.021467234</v>
      </c>
      <c r="N18" s="9"/>
      <c r="O18" s="27">
        <f t="shared" si="2"/>
        <v>131529.97853276599</v>
      </c>
      <c r="P18" s="9"/>
      <c r="Q18" s="29">
        <f t="shared" si="3"/>
        <v>4.9686809276028962E-2</v>
      </c>
      <c r="R18" s="8"/>
      <c r="V18" s="1">
        <v>2778711</v>
      </c>
      <c r="X18" s="1">
        <v>2855580.8909727768</v>
      </c>
    </row>
    <row r="19" spans="3:24" ht="15" x14ac:dyDescent="0.25">
      <c r="C19" s="7"/>
      <c r="D19" s="14" t="s">
        <v>15</v>
      </c>
      <c r="E19" s="9"/>
      <c r="F19" s="15">
        <f>SUM(F13:F18)</f>
        <v>389126772.48014724</v>
      </c>
      <c r="G19" s="15"/>
      <c r="H19" s="15">
        <f t="shared" si="0"/>
        <v>19249739.63396126</v>
      </c>
      <c r="I19" s="9"/>
      <c r="J19" s="28">
        <f t="shared" si="1"/>
        <v>4.9469070224263119E-2</v>
      </c>
      <c r="K19" s="16"/>
      <c r="L19" s="16"/>
      <c r="M19" s="15">
        <f>SUM(M13:M18)</f>
        <v>389126772.48014712</v>
      </c>
      <c r="N19" s="9"/>
      <c r="O19" s="17">
        <f t="shared" si="2"/>
        <v>19249739.519852877</v>
      </c>
      <c r="P19" s="9"/>
      <c r="Q19" s="28">
        <f t="shared" si="3"/>
        <v>4.9469069931020952E-2</v>
      </c>
      <c r="R19" s="8"/>
      <c r="V19" s="3">
        <f>SUM(V13:V18)</f>
        <v>408376512</v>
      </c>
      <c r="X19" s="3">
        <f>SUM(X13:X18)</f>
        <v>408376512.1141085</v>
      </c>
    </row>
    <row r="20" spans="3:24" ht="15" x14ac:dyDescent="0.25">
      <c r="C20" s="7"/>
      <c r="D20" s="23" t="s">
        <v>28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8"/>
    </row>
    <row r="21" spans="3:24" ht="15.75" customHeight="1" x14ac:dyDescent="0.2">
      <c r="C21" s="7"/>
      <c r="D21" s="18" t="s">
        <v>19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8"/>
    </row>
    <row r="22" spans="3:24" ht="16.5" x14ac:dyDescent="0.2">
      <c r="C22" s="7"/>
      <c r="D22" s="18" t="s">
        <v>25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8"/>
    </row>
    <row r="23" spans="3:24" ht="16.5" x14ac:dyDescent="0.2">
      <c r="C23" s="7"/>
      <c r="D23" s="18" t="s">
        <v>33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8"/>
    </row>
    <row r="24" spans="3:24" ht="9" customHeight="1" x14ac:dyDescent="0.2"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/>
    </row>
    <row r="27" spans="3:24" ht="15" x14ac:dyDescent="0.2">
      <c r="P27" s="22"/>
    </row>
    <row r="29" spans="3:24" ht="15" x14ac:dyDescent="0.2">
      <c r="S29" s="22"/>
      <c r="T29" s="22"/>
    </row>
    <row r="32" spans="3:24" x14ac:dyDescent="0.2">
      <c r="H32">
        <f>H19/$H$19</f>
        <v>1</v>
      </c>
    </row>
  </sheetData>
  <mergeCells count="10">
    <mergeCell ref="J11:K11"/>
    <mergeCell ref="O11:P11"/>
    <mergeCell ref="H8:J8"/>
    <mergeCell ref="O8:Q8"/>
    <mergeCell ref="D3:Q3"/>
    <mergeCell ref="D5:Q5"/>
    <mergeCell ref="M7:Q7"/>
    <mergeCell ref="J9:K9"/>
    <mergeCell ref="J10:K10"/>
    <mergeCell ref="F7:K7"/>
  </mergeCells>
  <pageMargins left="0.7" right="0.7" top="0.75" bottom="0.75" header="0.3" footer="0.3"/>
  <pageSetup orientation="landscape" r:id="rId1"/>
  <ignoredErrors>
    <ignoredError sqref="F11 H11:J11 M11:Q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W29"/>
  <sheetViews>
    <sheetView showGridLines="0" workbookViewId="0">
      <selection activeCell="F7" sqref="F7:P7"/>
    </sheetView>
  </sheetViews>
  <sheetFormatPr defaultRowHeight="14.25" x14ac:dyDescent="0.2"/>
  <cols>
    <col min="3" max="3" width="1.625" customWidth="1"/>
    <col min="4" max="4" width="5.375" customWidth="1"/>
    <col min="5" max="5" width="2.125" customWidth="1"/>
    <col min="6" max="6" width="13.5" customWidth="1"/>
    <col min="7" max="7" width="1.25" customWidth="1"/>
    <col min="8" max="8" width="11.875" customWidth="1"/>
    <col min="9" max="9" width="1.25" customWidth="1"/>
    <col min="10" max="10" width="8.625" customWidth="1"/>
    <col min="11" max="11" width="2" customWidth="1"/>
    <col min="12" max="12" width="13.125" customWidth="1"/>
    <col min="13" max="13" width="1.125" customWidth="1"/>
    <col min="14" max="14" width="11.875" customWidth="1"/>
    <col min="15" max="15" width="1.25" customWidth="1"/>
    <col min="16" max="16" width="8.5" customWidth="1"/>
    <col min="17" max="17" width="2.125" customWidth="1"/>
    <col min="21" max="21" width="16.375" customWidth="1"/>
    <col min="23" max="23" width="13.125" customWidth="1"/>
  </cols>
  <sheetData>
    <row r="2" spans="3:23" ht="8.25" customHeight="1" x14ac:dyDescent="0.2"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3:23" ht="15" x14ac:dyDescent="0.25">
      <c r="C3" s="7"/>
      <c r="D3" s="67" t="s">
        <v>20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8"/>
    </row>
    <row r="4" spans="3:23" x14ac:dyDescent="0.2">
      <c r="C4" s="7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8"/>
    </row>
    <row r="5" spans="3:23" ht="15" x14ac:dyDescent="0.25">
      <c r="C5" s="7"/>
      <c r="D5" s="68" t="s">
        <v>21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8"/>
    </row>
    <row r="6" spans="3:23" x14ac:dyDescent="0.2">
      <c r="C6" s="7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8"/>
    </row>
    <row r="7" spans="3:23" ht="17.25" x14ac:dyDescent="0.2">
      <c r="C7" s="7"/>
      <c r="D7" s="9"/>
      <c r="E7" s="9"/>
      <c r="F7" s="69" t="s">
        <v>81</v>
      </c>
      <c r="G7" s="69"/>
      <c r="H7" s="69"/>
      <c r="I7" s="69"/>
      <c r="J7" s="69"/>
      <c r="K7" s="9"/>
      <c r="L7" s="69" t="s">
        <v>82</v>
      </c>
      <c r="M7" s="69"/>
      <c r="N7" s="69"/>
      <c r="O7" s="69"/>
      <c r="P7" s="69"/>
      <c r="Q7" s="8"/>
    </row>
    <row r="8" spans="3:23" ht="15" x14ac:dyDescent="0.2">
      <c r="C8" s="7"/>
      <c r="D8" s="24"/>
      <c r="E8" s="24"/>
      <c r="F8" s="30" t="s">
        <v>0</v>
      </c>
      <c r="G8" s="30"/>
      <c r="H8" s="66"/>
      <c r="I8" s="66"/>
      <c r="J8" s="66"/>
      <c r="K8" s="30"/>
      <c r="L8" s="30" t="s">
        <v>0</v>
      </c>
      <c r="M8" s="30"/>
      <c r="N8" s="66"/>
      <c r="O8" s="66"/>
      <c r="P8" s="66"/>
      <c r="Q8" s="8"/>
    </row>
    <row r="9" spans="3:23" ht="15" x14ac:dyDescent="0.2">
      <c r="C9" s="7"/>
      <c r="D9" s="24" t="s">
        <v>29</v>
      </c>
      <c r="E9" s="24"/>
      <c r="F9" s="30" t="s">
        <v>1</v>
      </c>
      <c r="G9" s="30"/>
      <c r="H9" s="30" t="s">
        <v>32</v>
      </c>
      <c r="I9" s="30"/>
      <c r="J9" s="30" t="s">
        <v>4</v>
      </c>
      <c r="K9" s="30"/>
      <c r="L9" s="30" t="s">
        <v>1</v>
      </c>
      <c r="M9" s="30"/>
      <c r="N9" s="30" t="s">
        <v>32</v>
      </c>
      <c r="O9" s="30"/>
      <c r="P9" s="30" t="s">
        <v>4</v>
      </c>
      <c r="Q9" s="8"/>
    </row>
    <row r="10" spans="3:23" ht="15" x14ac:dyDescent="0.2">
      <c r="C10" s="7"/>
      <c r="D10" s="12" t="s">
        <v>30</v>
      </c>
      <c r="E10" s="22"/>
      <c r="F10" s="12" t="s">
        <v>26</v>
      </c>
      <c r="G10" s="12"/>
      <c r="H10" s="12" t="s">
        <v>27</v>
      </c>
      <c r="I10" s="12"/>
      <c r="J10" s="12" t="s">
        <v>3</v>
      </c>
      <c r="K10" s="12"/>
      <c r="L10" s="12" t="s">
        <v>26</v>
      </c>
      <c r="M10" s="12"/>
      <c r="N10" s="12" t="s">
        <v>27</v>
      </c>
      <c r="O10" s="12"/>
      <c r="P10" s="12" t="s">
        <v>3</v>
      </c>
      <c r="Q10" s="8"/>
    </row>
    <row r="11" spans="3:23" ht="15" x14ac:dyDescent="0.2">
      <c r="C11" s="7"/>
      <c r="D11" s="24"/>
      <c r="E11" s="24"/>
      <c r="F11" s="25" t="s">
        <v>2</v>
      </c>
      <c r="G11" s="25"/>
      <c r="H11" s="25" t="s">
        <v>5</v>
      </c>
      <c r="I11" s="24"/>
      <c r="J11" s="65" t="s">
        <v>6</v>
      </c>
      <c r="K11" s="65"/>
      <c r="L11" s="25" t="s">
        <v>7</v>
      </c>
      <c r="M11" s="25"/>
      <c r="N11" s="65" t="s">
        <v>8</v>
      </c>
      <c r="O11" s="65"/>
      <c r="P11" s="25" t="s">
        <v>31</v>
      </c>
      <c r="Q11" s="8"/>
      <c r="U11" t="s">
        <v>22</v>
      </c>
      <c r="W11" t="s">
        <v>23</v>
      </c>
    </row>
    <row r="12" spans="3:23" ht="15" x14ac:dyDescent="0.2">
      <c r="C12" s="7"/>
      <c r="D12" s="24"/>
      <c r="E12" s="24"/>
      <c r="F12" s="25"/>
      <c r="G12" s="25"/>
      <c r="H12" s="25"/>
      <c r="I12" s="24"/>
      <c r="J12" s="25"/>
      <c r="K12" s="25"/>
      <c r="L12" s="24"/>
      <c r="M12" s="24"/>
      <c r="N12" s="25"/>
      <c r="O12" s="24"/>
      <c r="P12" s="25"/>
      <c r="Q12" s="8"/>
    </row>
    <row r="13" spans="3:23" ht="15" x14ac:dyDescent="0.25">
      <c r="C13" s="7"/>
      <c r="D13" s="14" t="s">
        <v>9</v>
      </c>
      <c r="E13" s="9"/>
      <c r="F13" s="15">
        <v>352982533.96437413</v>
      </c>
      <c r="G13" s="15"/>
      <c r="H13" s="15">
        <f t="shared" ref="H13:H19" si="0">W13-F13</f>
        <v>5152407.2620734572</v>
      </c>
      <c r="I13" s="9"/>
      <c r="J13" s="28">
        <f t="shared" ref="J13:J19" si="1">H13/F13</f>
        <v>1.4596776798575196E-2</v>
      </c>
      <c r="K13" s="16"/>
      <c r="L13" s="15">
        <v>353297375.12575728</v>
      </c>
      <c r="M13" s="9"/>
      <c r="N13" s="17">
        <f t="shared" ref="N13:N19" si="2">U13-L13</f>
        <v>17768788.874242723</v>
      </c>
      <c r="O13" s="9"/>
      <c r="P13" s="28">
        <f t="shared" ref="P13:P19" si="3">N13/L13</f>
        <v>5.0294143475925542E-2</v>
      </c>
      <c r="Q13" s="8"/>
      <c r="U13" s="2">
        <v>371066164</v>
      </c>
      <c r="W13" s="2">
        <v>358134941.22644758</v>
      </c>
    </row>
    <row r="14" spans="3:23" ht="15" x14ac:dyDescent="0.25">
      <c r="C14" s="7"/>
      <c r="D14" s="14" t="s">
        <v>10</v>
      </c>
      <c r="E14" s="9"/>
      <c r="F14" s="15">
        <v>2733561.4280799371</v>
      </c>
      <c r="G14" s="15"/>
      <c r="H14" s="15">
        <f t="shared" si="0"/>
        <v>200760.32864909619</v>
      </c>
      <c r="I14" s="9"/>
      <c r="J14" s="28">
        <f t="shared" si="1"/>
        <v>7.3442771977548324E-2</v>
      </c>
      <c r="K14" s="16"/>
      <c r="L14" s="15">
        <v>2723532.7380326916</v>
      </c>
      <c r="M14" s="9"/>
      <c r="N14" s="17">
        <f t="shared" si="2"/>
        <v>0</v>
      </c>
      <c r="O14" s="9"/>
      <c r="P14" s="28">
        <f t="shared" si="3"/>
        <v>0</v>
      </c>
      <c r="Q14" s="8"/>
      <c r="U14" s="1">
        <v>2723532.7380326916</v>
      </c>
      <c r="W14" s="1">
        <v>2934321.7567290333</v>
      </c>
    </row>
    <row r="15" spans="3:23" ht="15" x14ac:dyDescent="0.25">
      <c r="C15" s="7"/>
      <c r="D15" s="14" t="s">
        <v>11</v>
      </c>
      <c r="E15" s="9"/>
      <c r="F15" s="15">
        <v>189004.79321773298</v>
      </c>
      <c r="G15" s="15"/>
      <c r="H15" s="15">
        <f t="shared" si="0"/>
        <v>-32023.45352222168</v>
      </c>
      <c r="I15" s="9"/>
      <c r="J15" s="28">
        <f t="shared" si="1"/>
        <v>-0.16943196506837133</v>
      </c>
      <c r="K15" s="16"/>
      <c r="L15" s="15">
        <v>187405.19890815573</v>
      </c>
      <c r="M15" s="9"/>
      <c r="N15" s="17">
        <f t="shared" si="2"/>
        <v>0</v>
      </c>
      <c r="O15" s="9"/>
      <c r="P15" s="28">
        <f t="shared" si="3"/>
        <v>0</v>
      </c>
      <c r="Q15" s="8"/>
      <c r="U15" s="1">
        <v>187405.19890815573</v>
      </c>
      <c r="W15" s="1">
        <v>156981.3396955113</v>
      </c>
    </row>
    <row r="16" spans="3:23" ht="15" x14ac:dyDescent="0.25">
      <c r="C16" s="7"/>
      <c r="D16" s="14" t="s">
        <v>12</v>
      </c>
      <c r="E16" s="9"/>
      <c r="F16" s="15">
        <v>28974801.482594129</v>
      </c>
      <c r="G16" s="15"/>
      <c r="H16" s="15">
        <f t="shared" si="0"/>
        <v>12843062.798162755</v>
      </c>
      <c r="I16" s="9"/>
      <c r="J16" s="28">
        <f t="shared" si="1"/>
        <v>0.44324938018567256</v>
      </c>
      <c r="K16" s="16"/>
      <c r="L16" s="15">
        <v>28617225.737482369</v>
      </c>
      <c r="M16" s="9"/>
      <c r="N16" s="17">
        <f t="shared" si="2"/>
        <v>1192961.2625176311</v>
      </c>
      <c r="O16" s="9"/>
      <c r="P16" s="28">
        <f t="shared" si="3"/>
        <v>4.168682434353202E-2</v>
      </c>
      <c r="Q16" s="8"/>
      <c r="U16" s="1">
        <v>29810187</v>
      </c>
      <c r="W16" s="1">
        <v>41817864.280756883</v>
      </c>
    </row>
    <row r="17" spans="3:23" ht="15" x14ac:dyDescent="0.25">
      <c r="C17" s="7"/>
      <c r="D17" s="14" t="s">
        <v>13</v>
      </c>
      <c r="E17" s="9"/>
      <c r="F17" s="15">
        <v>1597517.8881798305</v>
      </c>
      <c r="G17" s="15"/>
      <c r="H17" s="15">
        <f t="shared" si="0"/>
        <v>876956.27414497244</v>
      </c>
      <c r="I17" s="9"/>
      <c r="J17" s="28">
        <f t="shared" si="1"/>
        <v>0.54894926725618898</v>
      </c>
      <c r="K17" s="16"/>
      <c r="L17" s="15">
        <v>1654052.6584994134</v>
      </c>
      <c r="M17" s="9"/>
      <c r="N17" s="17">
        <f t="shared" si="2"/>
        <v>122736.67067690543</v>
      </c>
      <c r="O17" s="9"/>
      <c r="P17" s="28">
        <f t="shared" si="3"/>
        <v>7.4203605336395015E-2</v>
      </c>
      <c r="Q17" s="8"/>
      <c r="U17" s="1">
        <v>1776789.3291763188</v>
      </c>
      <c r="W17" s="1">
        <v>2474474.162324803</v>
      </c>
    </row>
    <row r="18" spans="3:23" ht="15" x14ac:dyDescent="0.25">
      <c r="C18" s="7"/>
      <c r="D18" s="14" t="s">
        <v>14</v>
      </c>
      <c r="E18" s="9"/>
      <c r="F18" s="26">
        <v>2649352.9237014391</v>
      </c>
      <c r="G18" s="15"/>
      <c r="H18" s="26">
        <f t="shared" si="0"/>
        <v>208576.42445316119</v>
      </c>
      <c r="I18" s="9"/>
      <c r="J18" s="29">
        <f t="shared" si="1"/>
        <v>7.8727308312611238E-2</v>
      </c>
      <c r="K18" s="16"/>
      <c r="L18" s="26">
        <v>2647181.021467234</v>
      </c>
      <c r="M18" s="9"/>
      <c r="N18" s="27">
        <f t="shared" si="2"/>
        <v>165252.97853276599</v>
      </c>
      <c r="O18" s="9"/>
      <c r="P18" s="29">
        <f t="shared" si="3"/>
        <v>6.2426021187312837E-2</v>
      </c>
      <c r="Q18" s="8"/>
      <c r="U18" s="1">
        <v>2812434</v>
      </c>
      <c r="W18" s="1">
        <v>2857929.3481546002</v>
      </c>
    </row>
    <row r="19" spans="3:23" ht="15" x14ac:dyDescent="0.25">
      <c r="C19" s="7"/>
      <c r="D19" s="14" t="s">
        <v>15</v>
      </c>
      <c r="E19" s="9"/>
      <c r="F19" s="15">
        <f>SUM(F13:F18)</f>
        <v>389126772.48014724</v>
      </c>
      <c r="G19" s="15"/>
      <c r="H19" s="15">
        <f t="shared" si="0"/>
        <v>19249739.633961141</v>
      </c>
      <c r="I19" s="9"/>
      <c r="J19" s="28">
        <f t="shared" si="1"/>
        <v>4.9469070224262814E-2</v>
      </c>
      <c r="K19" s="16"/>
      <c r="L19" s="15">
        <f>SUM(L13:L18)</f>
        <v>389126772.48014712</v>
      </c>
      <c r="M19" s="9"/>
      <c r="N19" s="17">
        <f t="shared" si="2"/>
        <v>19249739.785970032</v>
      </c>
      <c r="O19" s="9"/>
      <c r="P19" s="28">
        <f t="shared" si="3"/>
        <v>4.9469070614903875E-2</v>
      </c>
      <c r="Q19" s="8"/>
      <c r="U19" s="3">
        <f>SUM(U13:U18)</f>
        <v>408376512.26611716</v>
      </c>
      <c r="W19" s="3">
        <f>SUM(W13:W18)</f>
        <v>408376512.11410838</v>
      </c>
    </row>
    <row r="20" spans="3:23" ht="15" x14ac:dyDescent="0.25">
      <c r="C20" s="7"/>
      <c r="D20" s="23" t="s">
        <v>28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8"/>
    </row>
    <row r="21" spans="3:23" ht="15.75" customHeight="1" x14ac:dyDescent="0.2">
      <c r="C21" s="7"/>
      <c r="D21" s="18" t="s">
        <v>19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8"/>
    </row>
    <row r="22" spans="3:23" ht="16.5" x14ac:dyDescent="0.2">
      <c r="C22" s="7"/>
      <c r="D22" s="18" t="s">
        <v>25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8"/>
    </row>
    <row r="23" spans="3:23" ht="16.5" x14ac:dyDescent="0.2">
      <c r="C23" s="7"/>
      <c r="D23" s="18" t="s">
        <v>33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8"/>
    </row>
    <row r="24" spans="3:23" ht="9" customHeight="1" x14ac:dyDescent="0.2"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/>
    </row>
    <row r="25" spans="3:23" x14ac:dyDescent="0.2">
      <c r="F25" s="43"/>
    </row>
    <row r="26" spans="3:23" x14ac:dyDescent="0.2">
      <c r="H26" s="42"/>
    </row>
    <row r="27" spans="3:23" ht="15" x14ac:dyDescent="0.2">
      <c r="H27" s="42"/>
      <c r="N27" s="22"/>
      <c r="O27" s="22"/>
    </row>
    <row r="29" spans="3:23" ht="15" x14ac:dyDescent="0.2">
      <c r="R29" s="22"/>
      <c r="S29" s="22"/>
    </row>
  </sheetData>
  <mergeCells count="8">
    <mergeCell ref="J11:K11"/>
    <mergeCell ref="N11:O11"/>
    <mergeCell ref="D3:P3"/>
    <mergeCell ref="D5:P5"/>
    <mergeCell ref="F7:J7"/>
    <mergeCell ref="L7:P7"/>
    <mergeCell ref="H8:J8"/>
    <mergeCell ref="N8:P8"/>
  </mergeCells>
  <pageMargins left="0.7" right="0.7" top="0.75" bottom="0.75" header="0.3" footer="0.3"/>
  <pageSetup orientation="landscape" r:id="rId1"/>
  <ignoredErrors>
    <ignoredError sqref="F11:P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19"/>
  <sheetViews>
    <sheetView workbookViewId="0">
      <selection activeCell="Z20" sqref="Z20"/>
    </sheetView>
  </sheetViews>
  <sheetFormatPr defaultRowHeight="14.25" x14ac:dyDescent="0.2"/>
  <cols>
    <col min="3" max="3" width="1.5" customWidth="1"/>
    <col min="5" max="5" width="1" customWidth="1"/>
    <col min="6" max="6" width="9.875" customWidth="1"/>
    <col min="7" max="7" width="1.375" customWidth="1"/>
    <col min="8" max="8" width="8" customWidth="1"/>
    <col min="9" max="9" width="2.375" customWidth="1"/>
    <col min="10" max="10" width="1.375" style="9" customWidth="1"/>
    <col min="11" max="11" width="11.625" customWidth="1"/>
    <col min="12" max="12" width="1.375" customWidth="1"/>
    <col min="13" max="13" width="8.75" customWidth="1"/>
    <col min="14" max="14" width="2" customWidth="1"/>
    <col min="15" max="15" width="1.375" customWidth="1"/>
    <col min="16" max="16" width="12.25" customWidth="1"/>
    <col min="17" max="17" width="1.375" customWidth="1"/>
    <col min="18" max="18" width="7.25" customWidth="1"/>
    <col min="19" max="19" width="2.125" customWidth="1"/>
    <col min="20" max="20" width="1.75" customWidth="1"/>
  </cols>
  <sheetData>
    <row r="3" spans="3:20" ht="15" x14ac:dyDescent="0.25">
      <c r="C3" s="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59"/>
      <c r="T3" s="6"/>
    </row>
    <row r="4" spans="3:20" ht="15" x14ac:dyDescent="0.25">
      <c r="C4" s="7"/>
      <c r="D4" s="67" t="s">
        <v>39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57"/>
      <c r="T4" s="8"/>
    </row>
    <row r="5" spans="3:20" x14ac:dyDescent="0.2">
      <c r="C5" s="7"/>
      <c r="D5" s="9"/>
      <c r="E5" s="9"/>
      <c r="F5" s="9"/>
      <c r="G5" s="9"/>
      <c r="H5" s="9"/>
      <c r="I5" s="9"/>
      <c r="K5" s="9"/>
      <c r="L5" s="9"/>
      <c r="M5" s="9"/>
      <c r="N5" s="9"/>
      <c r="O5" s="9"/>
      <c r="P5" s="9"/>
      <c r="Q5" s="9"/>
      <c r="R5" s="9"/>
      <c r="S5" s="9"/>
      <c r="T5" s="8"/>
    </row>
    <row r="6" spans="3:20" ht="15" x14ac:dyDescent="0.25">
      <c r="C6" s="7"/>
      <c r="D6" s="68" t="s">
        <v>71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58"/>
      <c r="T6" s="8"/>
    </row>
    <row r="7" spans="3:20" x14ac:dyDescent="0.2">
      <c r="C7" s="7"/>
      <c r="D7" s="9"/>
      <c r="E7" s="9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8"/>
    </row>
    <row r="8" spans="3:20" ht="13.5" customHeight="1" x14ac:dyDescent="0.25">
      <c r="C8" s="7"/>
      <c r="D8" s="9"/>
      <c r="E8" s="9"/>
      <c r="F8" s="57"/>
      <c r="G8" s="57"/>
      <c r="H8" s="57"/>
      <c r="I8" s="57"/>
      <c r="J8" s="57"/>
      <c r="K8" s="57" t="s">
        <v>62</v>
      </c>
      <c r="L8" s="57"/>
      <c r="M8" s="57"/>
      <c r="N8" s="57"/>
      <c r="O8" s="57"/>
      <c r="P8" s="57"/>
      <c r="Q8" s="57"/>
      <c r="R8" s="57"/>
      <c r="S8" s="57"/>
      <c r="T8" s="8"/>
    </row>
    <row r="9" spans="3:20" ht="13.5" customHeight="1" x14ac:dyDescent="0.25">
      <c r="C9" s="7"/>
      <c r="D9" s="9"/>
      <c r="E9" s="9"/>
      <c r="F9" s="57"/>
      <c r="G9" s="57"/>
      <c r="H9" s="67" t="s">
        <v>61</v>
      </c>
      <c r="I9" s="67"/>
      <c r="J9" s="57"/>
      <c r="K9" s="57" t="s">
        <v>53</v>
      </c>
      <c r="L9" s="57"/>
      <c r="M9" s="67" t="s">
        <v>64</v>
      </c>
      <c r="N9" s="67"/>
      <c r="O9" s="57"/>
      <c r="P9" s="57" t="s">
        <v>67</v>
      </c>
      <c r="Q9" s="57"/>
      <c r="R9" s="67" t="s">
        <v>67</v>
      </c>
      <c r="S9" s="67"/>
      <c r="T9" s="8"/>
    </row>
    <row r="10" spans="3:20" ht="13.5" customHeight="1" x14ac:dyDescent="0.25">
      <c r="C10" s="7"/>
      <c r="D10" s="9"/>
      <c r="E10" s="9"/>
      <c r="F10" s="57"/>
      <c r="G10" s="57"/>
      <c r="H10" s="67" t="s">
        <v>63</v>
      </c>
      <c r="I10" s="67"/>
      <c r="J10" s="57"/>
      <c r="K10" s="57" t="s">
        <v>65</v>
      </c>
      <c r="L10" s="57"/>
      <c r="M10" s="67" t="s">
        <v>63</v>
      </c>
      <c r="N10" s="67"/>
      <c r="O10" s="57"/>
      <c r="P10" s="57" t="s">
        <v>68</v>
      </c>
      <c r="Q10" s="57"/>
      <c r="R10" s="67" t="s">
        <v>63</v>
      </c>
      <c r="S10" s="67"/>
      <c r="T10" s="8"/>
    </row>
    <row r="11" spans="3:20" ht="15" x14ac:dyDescent="0.25">
      <c r="C11" s="7"/>
      <c r="D11" s="9"/>
      <c r="E11" s="9"/>
      <c r="F11" s="53" t="s">
        <v>61</v>
      </c>
      <c r="G11" s="57"/>
      <c r="H11" s="72" t="s">
        <v>54</v>
      </c>
      <c r="I11" s="72"/>
      <c r="J11" s="57"/>
      <c r="K11" s="53" t="s">
        <v>66</v>
      </c>
      <c r="L11" s="57"/>
      <c r="M11" s="72" t="s">
        <v>54</v>
      </c>
      <c r="N11" s="72"/>
      <c r="O11" s="57"/>
      <c r="P11" s="53" t="s">
        <v>69</v>
      </c>
      <c r="Q11" s="57"/>
      <c r="R11" s="72" t="s">
        <v>54</v>
      </c>
      <c r="S11" s="72"/>
      <c r="T11" s="8"/>
    </row>
    <row r="12" spans="3:20" ht="15" x14ac:dyDescent="0.25">
      <c r="C12" s="7"/>
      <c r="D12" s="9"/>
      <c r="E12" s="9"/>
      <c r="F12" s="54" t="s">
        <v>2</v>
      </c>
      <c r="G12" s="57"/>
      <c r="H12" s="73" t="s">
        <v>5</v>
      </c>
      <c r="I12" s="73"/>
      <c r="J12" s="57"/>
      <c r="K12" s="54" t="s">
        <v>6</v>
      </c>
      <c r="L12" s="57"/>
      <c r="M12" s="73" t="s">
        <v>7</v>
      </c>
      <c r="N12" s="73"/>
      <c r="O12" s="57"/>
      <c r="P12" s="54" t="s">
        <v>8</v>
      </c>
      <c r="Q12" s="57"/>
      <c r="R12" s="73" t="s">
        <v>31</v>
      </c>
      <c r="S12" s="73"/>
      <c r="T12" s="8"/>
    </row>
    <row r="13" spans="3:20" ht="15" x14ac:dyDescent="0.25">
      <c r="C13" s="7"/>
      <c r="D13" s="9"/>
      <c r="E13" s="9"/>
      <c r="F13" s="54"/>
      <c r="G13" s="57"/>
      <c r="H13" s="54"/>
      <c r="I13" s="54"/>
      <c r="J13" s="57"/>
      <c r="K13" s="54"/>
      <c r="L13" s="57"/>
      <c r="M13" s="54"/>
      <c r="N13" s="57"/>
      <c r="O13" s="57"/>
      <c r="P13" s="54"/>
      <c r="Q13" s="57"/>
      <c r="R13" s="54"/>
      <c r="S13" s="54"/>
      <c r="T13" s="8"/>
    </row>
    <row r="14" spans="3:20" ht="15" x14ac:dyDescent="0.25">
      <c r="C14" s="7"/>
      <c r="D14" s="57" t="s">
        <v>54</v>
      </c>
      <c r="E14" s="57"/>
      <c r="F14" s="51">
        <v>1066348.3333333333</v>
      </c>
      <c r="G14" s="9"/>
      <c r="H14" s="52">
        <f>F14/F14</f>
        <v>1</v>
      </c>
      <c r="I14" s="52"/>
      <c r="K14" s="51">
        <v>1442192.0123059372</v>
      </c>
      <c r="L14" s="9"/>
      <c r="M14" s="52">
        <f>K14/K14</f>
        <v>1</v>
      </c>
      <c r="N14" s="9"/>
      <c r="O14" s="9"/>
      <c r="P14" s="17">
        <v>19249739.633961141</v>
      </c>
      <c r="Q14" s="9"/>
      <c r="R14" s="52">
        <f>P14/$P$14</f>
        <v>1</v>
      </c>
      <c r="S14" s="52"/>
      <c r="T14" s="8"/>
    </row>
    <row r="15" spans="3:20" ht="15" x14ac:dyDescent="0.25">
      <c r="C15" s="7"/>
      <c r="D15" s="57"/>
      <c r="E15" s="57"/>
      <c r="F15" s="9"/>
      <c r="G15" s="9"/>
      <c r="H15" s="9"/>
      <c r="I15" s="9"/>
      <c r="K15" s="9"/>
      <c r="L15" s="9"/>
      <c r="M15" s="9"/>
      <c r="N15" s="9"/>
      <c r="O15" s="9"/>
      <c r="P15" s="9"/>
      <c r="Q15" s="9"/>
      <c r="R15" s="9"/>
      <c r="S15" s="9"/>
      <c r="T15" s="8"/>
    </row>
    <row r="16" spans="3:20" ht="15" x14ac:dyDescent="0.25">
      <c r="C16" s="7"/>
      <c r="D16" s="60" t="s">
        <v>72</v>
      </c>
      <c r="E16" s="57"/>
      <c r="F16" s="51">
        <v>1064691.3333333333</v>
      </c>
      <c r="G16" s="9"/>
      <c r="H16" s="16">
        <f>F16/F14</f>
        <v>0.99844609875759793</v>
      </c>
      <c r="I16" s="16"/>
      <c r="K16" s="51">
        <v>1156610.2254342271</v>
      </c>
      <c r="L16" s="9"/>
      <c r="M16" s="16">
        <f>K16/$K$14</f>
        <v>0.80198074567401734</v>
      </c>
      <c r="N16" s="9"/>
      <c r="O16" s="9"/>
      <c r="P16" s="17">
        <v>3273048.4585604197</v>
      </c>
      <c r="Q16" s="9"/>
      <c r="R16" s="52">
        <f>P16/$P$14</f>
        <v>0.17003079110670047</v>
      </c>
      <c r="S16" s="52"/>
      <c r="T16" s="8"/>
    </row>
    <row r="17" spans="3:20" ht="15" x14ac:dyDescent="0.25">
      <c r="C17" s="7"/>
      <c r="D17" s="60" t="s">
        <v>73</v>
      </c>
      <c r="E17" s="57"/>
      <c r="F17" s="51">
        <v>1168</v>
      </c>
      <c r="G17" s="9"/>
      <c r="H17" s="16">
        <f>F17/F14</f>
        <v>1.095326886617725E-3</v>
      </c>
      <c r="I17" s="16"/>
      <c r="K17" s="51">
        <v>210360</v>
      </c>
      <c r="L17" s="9"/>
      <c r="M17" s="16">
        <f>K17/K14</f>
        <v>0.14586129877647361</v>
      </c>
      <c r="N17" s="9"/>
      <c r="O17" s="9"/>
      <c r="P17" s="17">
        <v>12285096.285842625</v>
      </c>
      <c r="Q17" s="9"/>
      <c r="R17" s="52">
        <f>P17/$P$14</f>
        <v>0.63819545196179073</v>
      </c>
      <c r="S17" s="52"/>
      <c r="T17" s="8"/>
    </row>
    <row r="18" spans="3:20" x14ac:dyDescent="0.2"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1"/>
    </row>
    <row r="19" spans="3:20" x14ac:dyDescent="0.2">
      <c r="P19" s="2"/>
    </row>
  </sheetData>
  <mergeCells count="15">
    <mergeCell ref="D6:R6"/>
    <mergeCell ref="D3:R3"/>
    <mergeCell ref="D4:R4"/>
    <mergeCell ref="H9:I9"/>
    <mergeCell ref="H10:I10"/>
    <mergeCell ref="R9:S9"/>
    <mergeCell ref="R10:S10"/>
    <mergeCell ref="R11:S11"/>
    <mergeCell ref="R12:S12"/>
    <mergeCell ref="H11:I11"/>
    <mergeCell ref="H12:I12"/>
    <mergeCell ref="M9:N9"/>
    <mergeCell ref="M10:N10"/>
    <mergeCell ref="M11:N11"/>
    <mergeCell ref="M12:N12"/>
  </mergeCells>
  <pageMargins left="0.7" right="0.7" top="0.75" bottom="0.75" header="0.3" footer="0.3"/>
  <pageSetup orientation="portrait" verticalDpi="0" r:id="rId1"/>
  <ignoredErrors>
    <ignoredError sqref="P12:R12 F12:H12 J12:M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AA26"/>
  <sheetViews>
    <sheetView showGridLines="0" workbookViewId="0">
      <selection activeCell="P28" sqref="P28"/>
    </sheetView>
  </sheetViews>
  <sheetFormatPr defaultRowHeight="14.25" x14ac:dyDescent="0.2"/>
  <cols>
    <col min="3" max="3" width="1.625" customWidth="1"/>
    <col min="4" max="4" width="5.375" customWidth="1"/>
    <col min="5" max="5" width="2.125" customWidth="1"/>
    <col min="6" max="6" width="10.75" customWidth="1"/>
    <col min="7" max="7" width="1.875" customWidth="1"/>
    <col min="8" max="8" width="1.375" customWidth="1"/>
    <col min="9" max="9" width="14.375" customWidth="1"/>
    <col min="10" max="10" width="1.25" customWidth="1"/>
    <col min="11" max="11" width="7.625" customWidth="1"/>
    <col min="12" max="13" width="1.375" customWidth="1"/>
    <col min="14" max="14" width="14.375" customWidth="1"/>
    <col min="15" max="15" width="2" customWidth="1"/>
    <col min="16" max="16" width="1.625" customWidth="1"/>
    <col min="17" max="17" width="2.25" customWidth="1"/>
    <col min="18" max="18" width="7" customWidth="1"/>
    <col min="19" max="19" width="1.25" customWidth="1"/>
    <col min="20" max="20" width="1.5" customWidth="1"/>
    <col min="21" max="21" width="2.125" customWidth="1"/>
    <col min="25" max="25" width="16.375" customWidth="1"/>
    <col min="27" max="27" width="13.125" customWidth="1"/>
  </cols>
  <sheetData>
    <row r="2" spans="3:27" ht="8.25" customHeight="1" x14ac:dyDescent="0.2"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</row>
    <row r="3" spans="3:27" ht="15" x14ac:dyDescent="0.25">
      <c r="C3" s="7"/>
      <c r="D3" s="67" t="s">
        <v>43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57"/>
      <c r="U3" s="8"/>
    </row>
    <row r="4" spans="3:27" ht="15" x14ac:dyDescent="0.25">
      <c r="C4" s="7"/>
      <c r="D4" s="35"/>
      <c r="E4" s="35"/>
      <c r="F4" s="35"/>
      <c r="G4" s="57"/>
      <c r="H4" s="35"/>
      <c r="I4" s="35"/>
      <c r="J4" s="35"/>
      <c r="K4" s="35"/>
      <c r="L4" s="35"/>
      <c r="M4" s="57"/>
      <c r="N4" s="35"/>
      <c r="O4" s="57"/>
      <c r="P4" s="57"/>
      <c r="Q4" s="35"/>
      <c r="R4" s="35"/>
      <c r="S4" s="35"/>
      <c r="T4" s="57"/>
      <c r="U4" s="8"/>
    </row>
    <row r="5" spans="3:27" ht="15" x14ac:dyDescent="0.25">
      <c r="C5" s="7"/>
      <c r="D5" s="67" t="s">
        <v>57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57"/>
      <c r="U5" s="8"/>
    </row>
    <row r="6" spans="3:27" ht="15" x14ac:dyDescent="0.25">
      <c r="C6" s="7"/>
      <c r="D6" s="68" t="s">
        <v>58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58"/>
      <c r="U6" s="8"/>
    </row>
    <row r="7" spans="3:27" x14ac:dyDescent="0.2">
      <c r="C7" s="7"/>
      <c r="D7" s="9"/>
      <c r="E7" s="9"/>
      <c r="F7" s="9"/>
      <c r="G7" s="9"/>
      <c r="H7" s="9"/>
      <c r="I7" s="9"/>
      <c r="J7" s="9"/>
      <c r="K7" s="9"/>
      <c r="L7" s="9"/>
      <c r="M7" s="9"/>
      <c r="N7" s="50"/>
      <c r="O7" s="50"/>
      <c r="P7" s="50"/>
      <c r="Q7" s="9"/>
      <c r="R7" s="50"/>
      <c r="S7" s="50"/>
      <c r="T7" s="50"/>
      <c r="U7" s="8"/>
    </row>
    <row r="8" spans="3:27" ht="15" x14ac:dyDescent="0.2">
      <c r="C8" s="7"/>
      <c r="D8" s="9"/>
      <c r="E8" s="9"/>
      <c r="F8" s="44"/>
      <c r="G8" s="44"/>
      <c r="H8" s="44"/>
      <c r="I8" s="44"/>
      <c r="J8" s="44"/>
      <c r="K8" s="34" t="s">
        <v>41</v>
      </c>
      <c r="L8" s="9"/>
      <c r="M8" s="9"/>
      <c r="N8" s="39"/>
      <c r="O8" s="56"/>
      <c r="P8" s="56"/>
      <c r="Q8" s="66" t="s">
        <v>42</v>
      </c>
      <c r="R8" s="66"/>
      <c r="S8" s="66"/>
      <c r="T8" s="66"/>
      <c r="U8" s="8"/>
    </row>
    <row r="9" spans="3:27" ht="15" x14ac:dyDescent="0.2">
      <c r="C9" s="7"/>
      <c r="D9" s="34"/>
      <c r="E9" s="34"/>
      <c r="F9" s="34"/>
      <c r="G9" s="56"/>
      <c r="H9" s="34"/>
      <c r="I9" s="34" t="s">
        <v>35</v>
      </c>
      <c r="J9" s="44"/>
      <c r="K9" s="34" t="s">
        <v>40</v>
      </c>
      <c r="L9" s="34"/>
      <c r="M9" s="66" t="s">
        <v>34</v>
      </c>
      <c r="N9" s="66"/>
      <c r="O9" s="66"/>
      <c r="P9" s="56"/>
      <c r="Q9" s="66" t="s">
        <v>40</v>
      </c>
      <c r="R9" s="66"/>
      <c r="S9" s="66"/>
      <c r="T9" s="66"/>
      <c r="U9" s="8"/>
    </row>
    <row r="10" spans="3:27" ht="15" x14ac:dyDescent="0.2">
      <c r="C10" s="7"/>
      <c r="D10" s="34" t="s">
        <v>29</v>
      </c>
      <c r="E10" s="34"/>
      <c r="F10" s="66" t="s">
        <v>34</v>
      </c>
      <c r="G10" s="66"/>
      <c r="H10" s="34"/>
      <c r="I10" s="34" t="s">
        <v>55</v>
      </c>
      <c r="J10" s="34"/>
      <c r="K10" s="34" t="s">
        <v>36</v>
      </c>
      <c r="L10" s="34"/>
      <c r="M10" s="66" t="s">
        <v>38</v>
      </c>
      <c r="N10" s="66"/>
      <c r="O10" s="66"/>
      <c r="P10" s="56"/>
      <c r="Q10" s="66" t="s">
        <v>36</v>
      </c>
      <c r="R10" s="66"/>
      <c r="S10" s="66"/>
      <c r="T10" s="66"/>
      <c r="U10" s="8"/>
    </row>
    <row r="11" spans="3:27" ht="15" x14ac:dyDescent="0.2">
      <c r="C11" s="7"/>
      <c r="D11" s="63" t="s">
        <v>30</v>
      </c>
      <c r="E11" s="62"/>
      <c r="F11" s="75" t="s">
        <v>60</v>
      </c>
      <c r="G11" s="75"/>
      <c r="H11" s="56"/>
      <c r="I11" s="63" t="s">
        <v>56</v>
      </c>
      <c r="J11" s="56"/>
      <c r="K11" s="63" t="s">
        <v>37</v>
      </c>
      <c r="L11" s="56"/>
      <c r="M11" s="75" t="s">
        <v>56</v>
      </c>
      <c r="N11" s="75"/>
      <c r="O11" s="75"/>
      <c r="P11" s="56"/>
      <c r="Q11" s="75" t="s">
        <v>37</v>
      </c>
      <c r="R11" s="75"/>
      <c r="S11" s="75"/>
      <c r="T11" s="75"/>
      <c r="U11" s="8"/>
    </row>
    <row r="12" spans="3:27" ht="15" x14ac:dyDescent="0.2">
      <c r="C12" s="7"/>
      <c r="D12" s="34"/>
      <c r="E12" s="34"/>
      <c r="F12" s="65" t="s">
        <v>2</v>
      </c>
      <c r="G12" s="65"/>
      <c r="H12" s="33"/>
      <c r="I12" s="33" t="s">
        <v>5</v>
      </c>
      <c r="J12" s="34"/>
      <c r="K12" s="65" t="s">
        <v>6</v>
      </c>
      <c r="L12" s="65"/>
      <c r="M12" s="65" t="s">
        <v>7</v>
      </c>
      <c r="N12" s="65"/>
      <c r="O12" s="65"/>
      <c r="P12" s="55"/>
      <c r="Q12" s="65" t="s">
        <v>8</v>
      </c>
      <c r="R12" s="65"/>
      <c r="S12" s="65"/>
      <c r="T12" s="65"/>
      <c r="U12" s="8"/>
    </row>
    <row r="13" spans="3:27" ht="15" x14ac:dyDescent="0.2">
      <c r="C13" s="7"/>
      <c r="D13" s="34"/>
      <c r="E13" s="34"/>
      <c r="F13" s="33"/>
      <c r="G13" s="55"/>
      <c r="H13" s="33"/>
      <c r="I13" s="33"/>
      <c r="J13" s="34"/>
      <c r="K13" s="33"/>
      <c r="L13" s="33"/>
      <c r="M13" s="55"/>
      <c r="N13" s="34"/>
      <c r="O13" s="56"/>
      <c r="P13" s="56"/>
      <c r="Q13" s="34"/>
      <c r="R13" s="33"/>
      <c r="S13" s="34"/>
      <c r="T13" s="56"/>
      <c r="U13" s="8"/>
      <c r="W13" t="s">
        <v>35</v>
      </c>
      <c r="X13" t="s">
        <v>34</v>
      </c>
    </row>
    <row r="14" spans="3:27" ht="15" x14ac:dyDescent="0.25">
      <c r="C14" s="7"/>
      <c r="D14" s="14" t="s">
        <v>9</v>
      </c>
      <c r="E14" s="9"/>
      <c r="F14" s="45">
        <v>1156610</v>
      </c>
      <c r="G14" s="45"/>
      <c r="H14" s="15"/>
      <c r="I14" s="15">
        <v>753995643</v>
      </c>
      <c r="J14" s="9"/>
      <c r="K14" s="17">
        <f>I14/F14</f>
        <v>651.90136951954423</v>
      </c>
      <c r="L14" s="16"/>
      <c r="M14" s="16"/>
      <c r="N14" s="15">
        <v>820254888</v>
      </c>
      <c r="O14" s="15"/>
      <c r="P14" s="15"/>
      <c r="Q14" s="9"/>
      <c r="R14" s="64">
        <f>N14/F14</f>
        <v>709.18882596553726</v>
      </c>
      <c r="S14" s="64"/>
      <c r="T14" s="64"/>
      <c r="U14" s="8"/>
      <c r="W14" s="42">
        <f t="shared" ref="W14:W20" si="0">I14/$I$20</f>
        <v>0.73719766388493002</v>
      </c>
      <c r="X14" s="42">
        <f t="shared" ref="X14:X20" si="1">F14/$F$20</f>
        <v>0.80198059620355677</v>
      </c>
      <c r="Y14" s="2"/>
      <c r="AA14" s="2"/>
    </row>
    <row r="15" spans="3:27" ht="15" x14ac:dyDescent="0.25">
      <c r="C15" s="7"/>
      <c r="D15" s="14" t="s">
        <v>10</v>
      </c>
      <c r="E15" s="9"/>
      <c r="F15" s="45">
        <v>16493</v>
      </c>
      <c r="G15" s="45"/>
      <c r="H15" s="15"/>
      <c r="I15" s="15">
        <v>13644260</v>
      </c>
      <c r="J15" s="9"/>
      <c r="K15" s="17">
        <f t="shared" ref="K15:K20" si="2">I15/F15</f>
        <v>827.27581398168923</v>
      </c>
      <c r="L15" s="16"/>
      <c r="M15" s="16"/>
      <c r="N15" s="15">
        <v>11696498</v>
      </c>
      <c r="O15" s="15"/>
      <c r="P15" s="15"/>
      <c r="Q15" s="9"/>
      <c r="R15" s="17">
        <f>N15/F15</f>
        <v>709.17953070999818</v>
      </c>
      <c r="S15" s="9"/>
      <c r="T15" s="9"/>
      <c r="U15" s="8"/>
      <c r="W15" s="42">
        <f t="shared" si="0"/>
        <v>1.3340284775940802E-2</v>
      </c>
      <c r="X15" s="42">
        <f t="shared" si="1"/>
        <v>1.1436063991479636E-2</v>
      </c>
      <c r="Y15" s="1"/>
      <c r="AA15" s="1"/>
    </row>
    <row r="16" spans="3:27" ht="15" x14ac:dyDescent="0.25">
      <c r="C16" s="7"/>
      <c r="D16" s="14" t="s">
        <v>11</v>
      </c>
      <c r="E16" s="9"/>
      <c r="F16" s="45">
        <v>0</v>
      </c>
      <c r="G16" s="45"/>
      <c r="H16" s="15"/>
      <c r="I16" s="15">
        <v>317599</v>
      </c>
      <c r="J16" s="9"/>
      <c r="K16" s="15">
        <v>0</v>
      </c>
      <c r="L16" s="16"/>
      <c r="M16" s="16"/>
      <c r="N16" s="15">
        <v>0</v>
      </c>
      <c r="O16" s="15"/>
      <c r="P16" s="15"/>
      <c r="Q16" s="9"/>
      <c r="R16" s="15">
        <v>0</v>
      </c>
      <c r="S16" s="9"/>
      <c r="T16" s="9"/>
      <c r="U16" s="8"/>
      <c r="W16" s="42">
        <f t="shared" si="0"/>
        <v>3.1052333395537924E-4</v>
      </c>
      <c r="X16" s="42">
        <f t="shared" si="1"/>
        <v>0</v>
      </c>
      <c r="Y16" s="1"/>
      <c r="AA16" s="1"/>
    </row>
    <row r="17" spans="3:27" ht="15" x14ac:dyDescent="0.25">
      <c r="C17" s="7"/>
      <c r="D17" s="14" t="s">
        <v>12</v>
      </c>
      <c r="E17" s="9"/>
      <c r="F17" s="45">
        <v>210360</v>
      </c>
      <c r="G17" s="45"/>
      <c r="H17" s="15"/>
      <c r="I17" s="15">
        <v>223855242</v>
      </c>
      <c r="J17" s="9"/>
      <c r="K17" s="17">
        <f t="shared" si="2"/>
        <v>1064.1530804335425</v>
      </c>
      <c r="L17" s="16"/>
      <c r="M17" s="16"/>
      <c r="N17" s="15">
        <v>149184932</v>
      </c>
      <c r="O17" s="15"/>
      <c r="P17" s="15"/>
      <c r="Q17" s="9"/>
      <c r="R17" s="17">
        <f>N17/F17</f>
        <v>709.18868606198896</v>
      </c>
      <c r="S17" s="9"/>
      <c r="T17" s="9"/>
      <c r="U17" s="8"/>
      <c r="W17" s="42">
        <f t="shared" si="0"/>
        <v>0.2188680571073216</v>
      </c>
      <c r="X17" s="42">
        <f t="shared" si="1"/>
        <v>0.14586130002107903</v>
      </c>
      <c r="Y17" s="1"/>
      <c r="AA17" s="1"/>
    </row>
    <row r="18" spans="3:27" ht="15" x14ac:dyDescent="0.25">
      <c r="C18" s="7"/>
      <c r="D18" s="14" t="s">
        <v>13</v>
      </c>
      <c r="E18" s="9"/>
      <c r="F18" s="45">
        <v>58000</v>
      </c>
      <c r="G18" s="45"/>
      <c r="H18" s="15"/>
      <c r="I18" s="15">
        <v>30031321</v>
      </c>
      <c r="J18" s="9"/>
      <c r="K18" s="17">
        <f t="shared" si="2"/>
        <v>517.78139655172413</v>
      </c>
      <c r="L18" s="16"/>
      <c r="M18" s="16"/>
      <c r="N18" s="15">
        <v>41132944</v>
      </c>
      <c r="O18" s="15"/>
      <c r="P18" s="15"/>
      <c r="Q18" s="9"/>
      <c r="R18" s="17">
        <f>N18/F18</f>
        <v>709.18868965517242</v>
      </c>
      <c r="S18" s="9"/>
      <c r="T18" s="9"/>
      <c r="U18" s="8"/>
      <c r="W18" s="42">
        <f t="shared" si="0"/>
        <v>2.9362264742660377E-2</v>
      </c>
      <c r="X18" s="42">
        <f t="shared" si="1"/>
        <v>4.0216559237604976E-2</v>
      </c>
      <c r="Y18" s="1"/>
      <c r="AA18" s="1"/>
    </row>
    <row r="19" spans="3:27" ht="15" x14ac:dyDescent="0.25">
      <c r="C19" s="7"/>
      <c r="D19" s="14" t="s">
        <v>14</v>
      </c>
      <c r="E19" s="9"/>
      <c r="F19" s="46">
        <v>729</v>
      </c>
      <c r="G19" s="45"/>
      <c r="H19" s="15"/>
      <c r="I19" s="26">
        <v>942197</v>
      </c>
      <c r="J19" s="9"/>
      <c r="K19" s="27">
        <f t="shared" si="2"/>
        <v>1292.4513031550068</v>
      </c>
      <c r="L19" s="16"/>
      <c r="M19" s="16"/>
      <c r="N19" s="26">
        <v>516999</v>
      </c>
      <c r="O19" s="15"/>
      <c r="P19" s="15"/>
      <c r="Q19" s="9"/>
      <c r="R19" s="27">
        <f>N19/F19</f>
        <v>709.18930041152259</v>
      </c>
      <c r="S19" s="9"/>
      <c r="T19" s="9"/>
      <c r="U19" s="8"/>
      <c r="W19" s="47">
        <f t="shared" si="0"/>
        <v>9.2120615519178731E-4</v>
      </c>
      <c r="X19" s="47">
        <f t="shared" si="1"/>
        <v>5.0548054627955218E-4</v>
      </c>
      <c r="Y19" s="1"/>
      <c r="AA19" s="1"/>
    </row>
    <row r="20" spans="3:27" ht="15" x14ac:dyDescent="0.25">
      <c r="C20" s="7"/>
      <c r="D20" s="14" t="s">
        <v>15</v>
      </c>
      <c r="E20" s="9"/>
      <c r="F20" s="45">
        <f>SUM(F14:F19)</f>
        <v>1442192</v>
      </c>
      <c r="G20" s="45"/>
      <c r="H20" s="15"/>
      <c r="I20" s="15">
        <f>SUM(I14:I19)</f>
        <v>1022786262</v>
      </c>
      <c r="J20" s="9"/>
      <c r="K20" s="17">
        <f t="shared" si="2"/>
        <v>709.18869470916491</v>
      </c>
      <c r="L20" s="16"/>
      <c r="M20" s="16"/>
      <c r="N20" s="15">
        <f>SUM(N14:N19)</f>
        <v>1022786261</v>
      </c>
      <c r="O20" s="15"/>
      <c r="P20" s="15"/>
      <c r="Q20" s="9"/>
      <c r="R20" s="17">
        <f>N20/F20</f>
        <v>709.18869401577604</v>
      </c>
      <c r="S20" s="9"/>
      <c r="T20" s="9"/>
      <c r="U20" s="8"/>
      <c r="W20" s="42">
        <f t="shared" si="0"/>
        <v>1</v>
      </c>
      <c r="X20" s="42">
        <f t="shared" si="1"/>
        <v>1</v>
      </c>
      <c r="Y20" s="3"/>
      <c r="AA20" s="3"/>
    </row>
    <row r="21" spans="3:27" ht="9" customHeight="1" x14ac:dyDescent="0.2"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1"/>
      <c r="W21" s="41"/>
    </row>
    <row r="22" spans="3:27" x14ac:dyDescent="0.2">
      <c r="F22" s="43"/>
      <c r="G22" s="43"/>
    </row>
    <row r="23" spans="3:27" x14ac:dyDescent="0.2">
      <c r="I23" s="42"/>
    </row>
    <row r="24" spans="3:27" ht="15" x14ac:dyDescent="0.2">
      <c r="I24" s="42"/>
      <c r="R24" s="22"/>
      <c r="S24" s="22"/>
      <c r="T24" s="22"/>
    </row>
    <row r="26" spans="3:27" ht="15" x14ac:dyDescent="0.2">
      <c r="V26" s="22"/>
      <c r="W26" s="22"/>
    </row>
  </sheetData>
  <mergeCells count="16">
    <mergeCell ref="M9:O9"/>
    <mergeCell ref="M11:O11"/>
    <mergeCell ref="K12:L12"/>
    <mergeCell ref="D5:S5"/>
    <mergeCell ref="D3:S3"/>
    <mergeCell ref="D6:S6"/>
    <mergeCell ref="M12:O12"/>
    <mergeCell ref="F10:G10"/>
    <mergeCell ref="F11:G11"/>
    <mergeCell ref="F12:G12"/>
    <mergeCell ref="M10:O10"/>
    <mergeCell ref="Q8:T8"/>
    <mergeCell ref="Q9:T9"/>
    <mergeCell ref="Q10:T10"/>
    <mergeCell ref="Q11:T11"/>
    <mergeCell ref="Q12:T12"/>
  </mergeCells>
  <pageMargins left="0.7" right="0.7" top="0.75" bottom="0.75" header="0.3" footer="0.3"/>
  <pageSetup orientation="landscape" r:id="rId1"/>
  <ignoredErrors>
    <ignoredError sqref="H12:M12 F12 Q1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AB26"/>
  <sheetViews>
    <sheetView workbookViewId="0">
      <selection activeCell="C2" sqref="C2:V21"/>
    </sheetView>
  </sheetViews>
  <sheetFormatPr defaultRowHeight="14.25" x14ac:dyDescent="0.2"/>
  <cols>
    <col min="3" max="3" width="1.625" customWidth="1"/>
    <col min="4" max="4" width="5.375" customWidth="1"/>
    <col min="5" max="5" width="1.375" customWidth="1"/>
    <col min="6" max="6" width="9.875" customWidth="1"/>
    <col min="7" max="7" width="0.875" customWidth="1"/>
    <col min="8" max="8" width="8.25" customWidth="1"/>
    <col min="9" max="9" width="1.25" customWidth="1"/>
    <col min="10" max="10" width="11.25" customWidth="1"/>
    <col min="11" max="11" width="1.25" customWidth="1"/>
    <col min="12" max="12" width="8.125" customWidth="1"/>
    <col min="13" max="13" width="1.25" customWidth="1"/>
    <col min="14" max="14" width="8.875" customWidth="1"/>
    <col min="15" max="15" width="2.625" customWidth="1"/>
    <col min="16" max="16" width="12.75" customWidth="1"/>
    <col min="17" max="17" width="3.875" customWidth="1"/>
    <col min="18" max="18" width="1.625" customWidth="1"/>
    <col min="19" max="19" width="8.25" customWidth="1"/>
    <col min="20" max="20" width="1.125" customWidth="1"/>
    <col min="21" max="21" width="9.125" customWidth="1"/>
    <col min="22" max="22" width="2.125" customWidth="1"/>
    <col min="26" max="26" width="16.375" customWidth="1"/>
    <col min="28" max="28" width="13.125" customWidth="1"/>
  </cols>
  <sheetData>
    <row r="2" spans="3:28" ht="8.25" customHeight="1" x14ac:dyDescent="0.2"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3" spans="3:28" ht="15" x14ac:dyDescent="0.25">
      <c r="C3" s="7"/>
      <c r="D3" s="67" t="s">
        <v>70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8"/>
    </row>
    <row r="4" spans="3:28" x14ac:dyDescent="0.2">
      <c r="C4" s="7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8"/>
    </row>
    <row r="5" spans="3:28" ht="15" x14ac:dyDescent="0.25">
      <c r="C5" s="7"/>
      <c r="D5" s="68" t="s">
        <v>47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8"/>
    </row>
    <row r="6" spans="3:28" ht="15" x14ac:dyDescent="0.25">
      <c r="C6" s="7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58"/>
      <c r="R6" s="36"/>
      <c r="S6" s="36"/>
      <c r="T6" s="36"/>
      <c r="U6" s="36"/>
      <c r="V6" s="8"/>
    </row>
    <row r="7" spans="3:28" ht="15" x14ac:dyDescent="0.25">
      <c r="C7" s="7"/>
      <c r="D7" s="9"/>
      <c r="E7" s="9"/>
      <c r="F7" s="9"/>
      <c r="G7" s="9"/>
      <c r="H7" s="9"/>
      <c r="I7" s="9"/>
      <c r="J7" s="68" t="s">
        <v>78</v>
      </c>
      <c r="K7" s="68"/>
      <c r="L7" s="68"/>
      <c r="M7" s="68"/>
      <c r="N7" s="68"/>
      <c r="O7" s="9"/>
      <c r="P7" s="68" t="s">
        <v>77</v>
      </c>
      <c r="Q7" s="68"/>
      <c r="R7" s="68"/>
      <c r="S7" s="68"/>
      <c r="T7" s="68"/>
      <c r="U7" s="68"/>
      <c r="V7" s="8"/>
    </row>
    <row r="8" spans="3:28" ht="15" x14ac:dyDescent="0.2">
      <c r="C8" s="7"/>
      <c r="D8" s="9"/>
      <c r="E8" s="9"/>
      <c r="F8" s="39" t="s">
        <v>80</v>
      </c>
      <c r="G8" s="44"/>
      <c r="H8" s="44"/>
      <c r="I8" s="44"/>
      <c r="J8" s="34" t="s">
        <v>49</v>
      </c>
      <c r="K8" s="44"/>
      <c r="L8" s="44"/>
      <c r="M8" s="44"/>
      <c r="N8" s="34" t="s">
        <v>44</v>
      </c>
      <c r="O8" s="9"/>
      <c r="P8" s="66" t="s">
        <v>49</v>
      </c>
      <c r="Q8" s="66"/>
      <c r="R8" s="34"/>
      <c r="S8" s="34"/>
      <c r="T8" s="44"/>
      <c r="U8" s="34" t="s">
        <v>44</v>
      </c>
      <c r="V8" s="8"/>
    </row>
    <row r="9" spans="3:28" ht="15" x14ac:dyDescent="0.2">
      <c r="C9" s="7"/>
      <c r="D9" s="34"/>
      <c r="E9" s="34"/>
      <c r="F9" s="39" t="s">
        <v>53</v>
      </c>
      <c r="G9" s="34"/>
      <c r="H9" s="34" t="s">
        <v>50</v>
      </c>
      <c r="I9" s="34"/>
      <c r="J9" s="34" t="s">
        <v>35</v>
      </c>
      <c r="K9" s="44"/>
      <c r="L9" s="34" t="s">
        <v>50</v>
      </c>
      <c r="M9" s="44"/>
      <c r="N9" s="34" t="s">
        <v>45</v>
      </c>
      <c r="O9" s="34"/>
      <c r="P9" s="66" t="s">
        <v>34</v>
      </c>
      <c r="Q9" s="66"/>
      <c r="R9" s="34"/>
      <c r="S9" s="34" t="s">
        <v>50</v>
      </c>
      <c r="T9" s="34"/>
      <c r="U9" s="34" t="s">
        <v>45</v>
      </c>
      <c r="V9" s="8"/>
    </row>
    <row r="10" spans="3:28" ht="15" x14ac:dyDescent="0.2">
      <c r="C10" s="7"/>
      <c r="D10" s="34" t="s">
        <v>29</v>
      </c>
      <c r="E10" s="34"/>
      <c r="F10" s="39" t="s">
        <v>40</v>
      </c>
      <c r="G10" s="34"/>
      <c r="H10" s="34" t="s">
        <v>54</v>
      </c>
      <c r="I10" s="34"/>
      <c r="J10" s="34" t="s">
        <v>48</v>
      </c>
      <c r="K10" s="34"/>
      <c r="L10" s="34" t="s">
        <v>54</v>
      </c>
      <c r="M10" s="34"/>
      <c r="N10" s="34" t="s">
        <v>46</v>
      </c>
      <c r="O10" s="34"/>
      <c r="P10" s="66" t="s">
        <v>38</v>
      </c>
      <c r="Q10" s="66"/>
      <c r="R10" s="34"/>
      <c r="S10" s="34" t="s">
        <v>54</v>
      </c>
      <c r="T10" s="34"/>
      <c r="U10" s="34" t="s">
        <v>46</v>
      </c>
      <c r="V10" s="8"/>
    </row>
    <row r="11" spans="3:28" ht="15" x14ac:dyDescent="0.2">
      <c r="C11" s="7"/>
      <c r="D11" s="37" t="s">
        <v>30</v>
      </c>
      <c r="E11" s="22"/>
      <c r="F11" s="40" t="s">
        <v>74</v>
      </c>
      <c r="G11" s="37"/>
      <c r="H11" s="37" t="s">
        <v>40</v>
      </c>
      <c r="I11" s="37"/>
      <c r="J11" s="37" t="s">
        <v>79</v>
      </c>
      <c r="K11" s="37"/>
      <c r="L11" s="37" t="s">
        <v>40</v>
      </c>
      <c r="M11" s="37"/>
      <c r="N11" s="37" t="s">
        <v>76</v>
      </c>
      <c r="O11" s="37"/>
      <c r="P11" s="71" t="s">
        <v>75</v>
      </c>
      <c r="Q11" s="71"/>
      <c r="R11" s="37"/>
      <c r="S11" s="37" t="s">
        <v>40</v>
      </c>
      <c r="T11" s="37"/>
      <c r="U11" s="37" t="s">
        <v>40</v>
      </c>
      <c r="V11" s="8"/>
    </row>
    <row r="12" spans="3:28" ht="15" x14ac:dyDescent="0.2">
      <c r="C12" s="7"/>
      <c r="D12" s="34"/>
      <c r="E12" s="34"/>
      <c r="F12" s="38" t="s">
        <v>2</v>
      </c>
      <c r="G12" s="33"/>
      <c r="H12" s="33" t="s">
        <v>5</v>
      </c>
      <c r="I12" s="33"/>
      <c r="J12" s="33" t="s">
        <v>6</v>
      </c>
      <c r="K12" s="34"/>
      <c r="L12" s="38" t="s">
        <v>7</v>
      </c>
      <c r="M12" s="34"/>
      <c r="N12" s="55" t="s">
        <v>8</v>
      </c>
      <c r="O12" s="61"/>
      <c r="P12" s="65" t="s">
        <v>31</v>
      </c>
      <c r="Q12" s="65"/>
      <c r="R12" s="33"/>
      <c r="S12" s="38" t="s">
        <v>51</v>
      </c>
      <c r="T12" s="33"/>
      <c r="U12" s="38" t="s">
        <v>52</v>
      </c>
      <c r="V12" s="8"/>
    </row>
    <row r="13" spans="3:28" ht="15" x14ac:dyDescent="0.2">
      <c r="C13" s="7"/>
      <c r="D13" s="34"/>
      <c r="E13" s="34"/>
      <c r="F13" s="33"/>
      <c r="G13" s="33"/>
      <c r="H13" s="33"/>
      <c r="I13" s="33"/>
      <c r="J13" s="33"/>
      <c r="K13" s="34"/>
      <c r="L13" s="34"/>
      <c r="M13" s="34"/>
      <c r="N13" s="33"/>
      <c r="O13" s="33"/>
      <c r="P13" s="34"/>
      <c r="Q13" s="56"/>
      <c r="R13" s="34"/>
      <c r="S13" s="34"/>
      <c r="T13" s="34"/>
      <c r="U13" s="33"/>
      <c r="V13" s="8"/>
      <c r="X13" t="s">
        <v>35</v>
      </c>
      <c r="Y13" t="s">
        <v>34</v>
      </c>
    </row>
    <row r="14" spans="3:28" ht="15" x14ac:dyDescent="0.25">
      <c r="C14" s="7"/>
      <c r="D14" s="14" t="s">
        <v>9</v>
      </c>
      <c r="E14" s="9"/>
      <c r="F14" s="45">
        <v>1156610</v>
      </c>
      <c r="G14" s="15"/>
      <c r="H14" s="16">
        <f t="shared" ref="H14:H20" si="0">F14/$F$20</f>
        <v>0.80198059620355677</v>
      </c>
      <c r="I14" s="15"/>
      <c r="J14" s="45">
        <f t="shared" ref="J14:J19" si="1">$F$20*X14</f>
        <v>1063180.5732735349</v>
      </c>
      <c r="K14" s="9"/>
      <c r="L14" s="16">
        <f t="shared" ref="L14:L20" si="2">J14/$J$20</f>
        <v>0.73719766388493002</v>
      </c>
      <c r="M14" s="9"/>
      <c r="N14" s="45">
        <f t="shared" ref="N14:N19" si="3">J14-F14</f>
        <v>-93429.426726465113</v>
      </c>
      <c r="O14" s="16"/>
      <c r="P14" s="45">
        <f t="shared" ref="P14:P19" si="4">F14</f>
        <v>1156610</v>
      </c>
      <c r="Q14" s="45"/>
      <c r="R14" s="45"/>
      <c r="S14" s="16">
        <f t="shared" ref="S14:S20" si="5">P14/$P$20</f>
        <v>0.80198059620355677</v>
      </c>
      <c r="T14" s="9"/>
      <c r="U14" s="48">
        <f t="shared" ref="U14:U20" si="6">P14-F14</f>
        <v>0</v>
      </c>
      <c r="V14" s="8"/>
      <c r="X14" s="42">
        <v>0.73719766388493002</v>
      </c>
      <c r="Y14" s="42">
        <v>0.80198059620355677</v>
      </c>
      <c r="Z14" s="2"/>
      <c r="AB14" s="2"/>
    </row>
    <row r="15" spans="3:28" ht="15" x14ac:dyDescent="0.25">
      <c r="C15" s="7"/>
      <c r="D15" s="14" t="s">
        <v>10</v>
      </c>
      <c r="E15" s="9"/>
      <c r="F15" s="45">
        <v>16493</v>
      </c>
      <c r="G15" s="15"/>
      <c r="H15" s="16">
        <f t="shared" si="0"/>
        <v>1.1436063991479636E-2</v>
      </c>
      <c r="I15" s="15"/>
      <c r="J15" s="45">
        <f t="shared" si="1"/>
        <v>19239.251981583617</v>
      </c>
      <c r="K15" s="9"/>
      <c r="L15" s="16">
        <f t="shared" si="2"/>
        <v>1.3340284775940804E-2</v>
      </c>
      <c r="M15" s="9"/>
      <c r="N15" s="45">
        <f t="shared" si="3"/>
        <v>2746.2519815836167</v>
      </c>
      <c r="O15" s="16"/>
      <c r="P15" s="45">
        <f t="shared" si="4"/>
        <v>16493</v>
      </c>
      <c r="Q15" s="45"/>
      <c r="R15" s="45"/>
      <c r="S15" s="16">
        <f t="shared" si="5"/>
        <v>1.1436063991479636E-2</v>
      </c>
      <c r="T15" s="9"/>
      <c r="U15" s="48">
        <f t="shared" si="6"/>
        <v>0</v>
      </c>
      <c r="V15" s="8"/>
      <c r="X15" s="42">
        <v>1.3340284775940802E-2</v>
      </c>
      <c r="Y15" s="42">
        <v>1.1436063991479636E-2</v>
      </c>
      <c r="Z15" s="1"/>
      <c r="AB15" s="1"/>
    </row>
    <row r="16" spans="3:28" ht="15" x14ac:dyDescent="0.25">
      <c r="C16" s="7"/>
      <c r="D16" s="14" t="s">
        <v>11</v>
      </c>
      <c r="E16" s="9"/>
      <c r="F16" s="45">
        <v>0</v>
      </c>
      <c r="G16" s="15"/>
      <c r="H16" s="16">
        <f t="shared" si="0"/>
        <v>0</v>
      </c>
      <c r="I16" s="15"/>
      <c r="J16" s="45">
        <f t="shared" si="1"/>
        <v>447.83426804377632</v>
      </c>
      <c r="K16" s="9"/>
      <c r="L16" s="16">
        <f t="shared" si="2"/>
        <v>3.105233339553793E-4</v>
      </c>
      <c r="M16" s="9"/>
      <c r="N16" s="45">
        <f t="shared" si="3"/>
        <v>447.83426804377632</v>
      </c>
      <c r="O16" s="16"/>
      <c r="P16" s="45">
        <f t="shared" si="4"/>
        <v>0</v>
      </c>
      <c r="Q16" s="45"/>
      <c r="R16" s="45"/>
      <c r="S16" s="16">
        <f t="shared" si="5"/>
        <v>0</v>
      </c>
      <c r="T16" s="9"/>
      <c r="U16" s="48">
        <f t="shared" si="6"/>
        <v>0</v>
      </c>
      <c r="V16" s="8"/>
      <c r="X16" s="42">
        <v>3.1052333395537924E-4</v>
      </c>
      <c r="Y16" s="42">
        <v>0</v>
      </c>
      <c r="Z16" s="1"/>
      <c r="AB16" s="1"/>
    </row>
    <row r="17" spans="3:28" ht="15" x14ac:dyDescent="0.25">
      <c r="C17" s="7"/>
      <c r="D17" s="14" t="s">
        <v>12</v>
      </c>
      <c r="E17" s="9"/>
      <c r="F17" s="45">
        <v>210360</v>
      </c>
      <c r="G17" s="15"/>
      <c r="H17" s="16">
        <f t="shared" si="0"/>
        <v>0.14586130002107903</v>
      </c>
      <c r="I17" s="15"/>
      <c r="J17" s="45">
        <f t="shared" si="1"/>
        <v>315649.76101572235</v>
      </c>
      <c r="K17" s="9"/>
      <c r="L17" s="16">
        <f t="shared" si="2"/>
        <v>0.21886805710732163</v>
      </c>
      <c r="M17" s="9"/>
      <c r="N17" s="45">
        <f t="shared" si="3"/>
        <v>105289.76101572235</v>
      </c>
      <c r="O17" s="16"/>
      <c r="P17" s="45">
        <f t="shared" si="4"/>
        <v>210360</v>
      </c>
      <c r="Q17" s="45"/>
      <c r="R17" s="45"/>
      <c r="S17" s="16">
        <f t="shared" si="5"/>
        <v>0.14586130002107903</v>
      </c>
      <c r="T17" s="9"/>
      <c r="U17" s="48">
        <f t="shared" si="6"/>
        <v>0</v>
      </c>
      <c r="V17" s="8"/>
      <c r="X17" s="42">
        <v>0.2188680571073216</v>
      </c>
      <c r="Y17" s="42">
        <v>0.14586130002107903</v>
      </c>
      <c r="Z17" s="1"/>
      <c r="AB17" s="1"/>
    </row>
    <row r="18" spans="3:28" ht="15" x14ac:dyDescent="0.25">
      <c r="C18" s="7"/>
      <c r="D18" s="14" t="s">
        <v>13</v>
      </c>
      <c r="E18" s="9"/>
      <c r="F18" s="45">
        <v>58000</v>
      </c>
      <c r="G18" s="15"/>
      <c r="H18" s="16">
        <f t="shared" si="0"/>
        <v>4.0216559237604976E-2</v>
      </c>
      <c r="I18" s="15"/>
      <c r="J18" s="45">
        <f t="shared" si="1"/>
        <v>42346.023313746853</v>
      </c>
      <c r="K18" s="9"/>
      <c r="L18" s="16">
        <f t="shared" si="2"/>
        <v>2.936226474266038E-2</v>
      </c>
      <c r="M18" s="9"/>
      <c r="N18" s="45">
        <f t="shared" si="3"/>
        <v>-15653.976686253147</v>
      </c>
      <c r="O18" s="16"/>
      <c r="P18" s="45">
        <f t="shared" si="4"/>
        <v>58000</v>
      </c>
      <c r="Q18" s="45"/>
      <c r="R18" s="45"/>
      <c r="S18" s="16">
        <f t="shared" si="5"/>
        <v>4.0216559237604976E-2</v>
      </c>
      <c r="T18" s="9"/>
      <c r="U18" s="48">
        <f t="shared" si="6"/>
        <v>0</v>
      </c>
      <c r="V18" s="8"/>
      <c r="X18" s="42">
        <v>2.9362264742660377E-2</v>
      </c>
      <c r="Y18" s="42">
        <v>4.0216559237604976E-2</v>
      </c>
      <c r="Z18" s="1"/>
      <c r="AB18" s="1"/>
    </row>
    <row r="19" spans="3:28" ht="15" x14ac:dyDescent="0.25">
      <c r="C19" s="7"/>
      <c r="D19" s="14" t="s">
        <v>14</v>
      </c>
      <c r="E19" s="9"/>
      <c r="F19" s="46">
        <v>729</v>
      </c>
      <c r="G19" s="15"/>
      <c r="H19" s="47">
        <f t="shared" si="0"/>
        <v>5.0548054627955218E-4</v>
      </c>
      <c r="I19" s="15"/>
      <c r="J19" s="46">
        <f t="shared" si="1"/>
        <v>1328.5561473683542</v>
      </c>
      <c r="K19" s="9"/>
      <c r="L19" s="47">
        <f t="shared" si="2"/>
        <v>9.2120615519178752E-4</v>
      </c>
      <c r="M19" s="9"/>
      <c r="N19" s="46">
        <f t="shared" si="3"/>
        <v>599.55614736835423</v>
      </c>
      <c r="O19" s="16"/>
      <c r="P19" s="46">
        <f t="shared" si="4"/>
        <v>729</v>
      </c>
      <c r="Q19" s="45"/>
      <c r="R19" s="45"/>
      <c r="S19" s="47">
        <f t="shared" si="5"/>
        <v>5.0548054627955218E-4</v>
      </c>
      <c r="T19" s="9"/>
      <c r="U19" s="49">
        <f t="shared" si="6"/>
        <v>0</v>
      </c>
      <c r="V19" s="8"/>
      <c r="X19" s="47">
        <v>9.2120615519178731E-4</v>
      </c>
      <c r="Y19" s="47">
        <v>5.0548054627955218E-4</v>
      </c>
      <c r="Z19" s="1"/>
      <c r="AB19" s="1"/>
    </row>
    <row r="20" spans="3:28" ht="15" x14ac:dyDescent="0.25">
      <c r="C20" s="7"/>
      <c r="D20" s="14" t="s">
        <v>15</v>
      </c>
      <c r="E20" s="9"/>
      <c r="F20" s="45">
        <f>SUM(F14:F19)</f>
        <v>1442192</v>
      </c>
      <c r="G20" s="15"/>
      <c r="H20" s="16">
        <f t="shared" si="0"/>
        <v>1</v>
      </c>
      <c r="I20" s="15"/>
      <c r="J20" s="45">
        <f>SUM(J14:J19)</f>
        <v>1442191.9999999998</v>
      </c>
      <c r="K20" s="9"/>
      <c r="L20" s="16">
        <f t="shared" si="2"/>
        <v>1</v>
      </c>
      <c r="M20" s="9"/>
      <c r="N20" s="45">
        <f>SUM(N14:N19)</f>
        <v>-1.6143530956469476E-10</v>
      </c>
      <c r="O20" s="16"/>
      <c r="P20" s="45">
        <f>SUM(P14:P19)</f>
        <v>1442192</v>
      </c>
      <c r="Q20" s="45"/>
      <c r="R20" s="45"/>
      <c r="S20" s="16">
        <f t="shared" si="5"/>
        <v>1</v>
      </c>
      <c r="T20" s="9"/>
      <c r="U20" s="48">
        <f t="shared" si="6"/>
        <v>0</v>
      </c>
      <c r="V20" s="8"/>
      <c r="X20" s="42">
        <v>1</v>
      </c>
      <c r="Y20" s="42">
        <v>1</v>
      </c>
      <c r="Z20" s="3"/>
      <c r="AB20" s="3"/>
    </row>
    <row r="21" spans="3:28" ht="9" customHeight="1" x14ac:dyDescent="0.2"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1"/>
      <c r="X21" s="41"/>
    </row>
    <row r="22" spans="3:28" x14ac:dyDescent="0.2">
      <c r="F22" s="43"/>
    </row>
    <row r="23" spans="3:28" x14ac:dyDescent="0.2">
      <c r="J23" s="42"/>
    </row>
    <row r="24" spans="3:28" ht="15" x14ac:dyDescent="0.2">
      <c r="J24" s="42"/>
      <c r="U24" s="22"/>
    </row>
    <row r="26" spans="3:28" ht="15" x14ac:dyDescent="0.2">
      <c r="W26" s="22"/>
      <c r="X26" s="22"/>
    </row>
  </sheetData>
  <mergeCells count="9">
    <mergeCell ref="P9:Q9"/>
    <mergeCell ref="P10:Q10"/>
    <mergeCell ref="P11:Q11"/>
    <mergeCell ref="P12:Q12"/>
    <mergeCell ref="D3:U3"/>
    <mergeCell ref="D5:U5"/>
    <mergeCell ref="J7:N7"/>
    <mergeCell ref="P7:U7"/>
    <mergeCell ref="P8:Q8"/>
  </mergeCells>
  <pageMargins left="0.7" right="0.7" top="0.75" bottom="0.75" header="0.3" footer="0.3"/>
  <pageSetup orientation="landscape" r:id="rId1"/>
  <ignoredErrors>
    <ignoredError sqref="R12:U12 F12:N12 P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Table 1</vt:lpstr>
      <vt:lpstr>Table 2 </vt:lpstr>
      <vt:lpstr>Table 3</vt:lpstr>
      <vt:lpstr>Table 4</vt:lpstr>
      <vt:lpstr>Table 5</vt:lpstr>
      <vt:lpstr>'Table 1'!Print_Area</vt:lpstr>
      <vt:lpstr>'Table 2 '!Print_Area</vt:lpstr>
      <vt:lpstr>'Table 4'!Print_Area</vt:lpstr>
      <vt:lpstr>'Table 5'!Print_Area</vt:lpstr>
    </vt:vector>
  </TitlesOfParts>
  <Company>BAI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Collins, Brian</dc:creator>
  <cp:lastModifiedBy>Fred Nass</cp:lastModifiedBy>
  <cp:lastPrinted>2019-11-13T16:47:54Z</cp:lastPrinted>
  <dcterms:created xsi:type="dcterms:W3CDTF">2019-11-06T16:49:08Z</dcterms:created>
  <dcterms:modified xsi:type="dcterms:W3CDTF">2020-01-15T19:53:44Z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{26A02FEB-6F96-4041-AEA4-E70611F3CD16}</vt:lpwstr>
  </property>
</Properties>
</file>